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риложение" sheetId="3" r:id="rId1"/>
  </sheets>
  <calcPr calcId="144525"/>
  <fileRecoveryPr repairLoad="1"/>
</workbook>
</file>

<file path=xl/calcChain.xml><?xml version="1.0" encoding="utf-8"?>
<calcChain xmlns="http://schemas.openxmlformats.org/spreadsheetml/2006/main">
  <c r="J129" i="3" l="1"/>
  <c r="I129" i="3"/>
  <c r="K129" i="3" s="1"/>
  <c r="G129" i="3"/>
  <c r="E129" i="3"/>
  <c r="K223" i="3" l="1"/>
  <c r="E223" i="3"/>
  <c r="G223" i="3"/>
  <c r="J223" i="3"/>
  <c r="I223" i="3"/>
  <c r="E221" i="3" l="1"/>
  <c r="E222" i="3"/>
  <c r="J267" i="3" l="1"/>
  <c r="J268" i="3"/>
  <c r="J269" i="3"/>
  <c r="J270" i="3"/>
  <c r="J271" i="3"/>
  <c r="J272" i="3"/>
  <c r="J266" i="3"/>
  <c r="I267" i="3"/>
  <c r="I268" i="3"/>
  <c r="I269" i="3"/>
  <c r="I270" i="3"/>
  <c r="I271" i="3"/>
  <c r="I272" i="3"/>
  <c r="I266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J176" i="3" l="1"/>
  <c r="I176" i="3"/>
  <c r="K176" i="3" s="1"/>
  <c r="E176" i="3"/>
  <c r="J222" i="3" l="1"/>
  <c r="J224" i="3"/>
  <c r="I222" i="3"/>
  <c r="I224" i="3"/>
  <c r="E224" i="3"/>
  <c r="G222" i="3"/>
  <c r="G224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08" i="3"/>
  <c r="K222" i="3" l="1"/>
  <c r="K224" i="3"/>
  <c r="G267" i="3"/>
  <c r="K267" i="3" s="1"/>
  <c r="G268" i="3"/>
  <c r="K268" i="3" s="1"/>
  <c r="G269" i="3"/>
  <c r="K269" i="3" s="1"/>
  <c r="G270" i="3"/>
  <c r="K270" i="3" s="1"/>
  <c r="G271" i="3"/>
  <c r="K271" i="3" s="1"/>
  <c r="G272" i="3"/>
  <c r="K272" i="3" s="1"/>
  <c r="G266" i="3"/>
  <c r="K266" i="3" s="1"/>
  <c r="E267" i="3"/>
  <c r="E268" i="3"/>
  <c r="E269" i="3"/>
  <c r="E270" i="3"/>
  <c r="E271" i="3"/>
  <c r="E272" i="3"/>
  <c r="E266" i="3"/>
  <c r="D273" i="3"/>
  <c r="J163" i="3" l="1"/>
  <c r="J164" i="3"/>
  <c r="J165" i="3"/>
  <c r="J166" i="3"/>
  <c r="J167" i="3"/>
  <c r="J168" i="3"/>
  <c r="J169" i="3"/>
  <c r="J170" i="3"/>
  <c r="J171" i="3"/>
  <c r="J172" i="3"/>
  <c r="J173" i="3"/>
  <c r="J174" i="3"/>
  <c r="J175" i="3"/>
  <c r="I175" i="3"/>
  <c r="K175" i="3" s="1"/>
  <c r="E174" i="3"/>
  <c r="D177" i="3"/>
  <c r="E175" i="3"/>
  <c r="J122" i="3" l="1"/>
  <c r="E123" i="3" l="1"/>
  <c r="J17" i="3" l="1"/>
  <c r="J228" i="3" l="1"/>
  <c r="J229" i="3"/>
  <c r="J230" i="3"/>
  <c r="J231" i="3"/>
  <c r="J232" i="3"/>
  <c r="J233" i="3"/>
  <c r="I228" i="3"/>
  <c r="I229" i="3"/>
  <c r="I230" i="3"/>
  <c r="I231" i="3"/>
  <c r="I232" i="3"/>
  <c r="I233" i="3"/>
  <c r="G228" i="3"/>
  <c r="G229" i="3"/>
  <c r="G230" i="3"/>
  <c r="G231" i="3"/>
  <c r="G232" i="3"/>
  <c r="G233" i="3"/>
  <c r="G227" i="3"/>
  <c r="J227" i="3" s="1"/>
  <c r="E228" i="3"/>
  <c r="E229" i="3"/>
  <c r="E230" i="3"/>
  <c r="E231" i="3"/>
  <c r="E232" i="3"/>
  <c r="E233" i="3"/>
  <c r="E227" i="3"/>
  <c r="K233" i="3" l="1"/>
  <c r="K229" i="3"/>
  <c r="K232" i="3"/>
  <c r="K228" i="3"/>
  <c r="K231" i="3"/>
  <c r="I227" i="3"/>
  <c r="K227" i="3" s="1"/>
  <c r="K230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08" i="3"/>
  <c r="E210" i="3"/>
  <c r="G209" i="3"/>
  <c r="G210" i="3"/>
  <c r="G211" i="3"/>
  <c r="G212" i="3"/>
  <c r="K212" i="3" s="1"/>
  <c r="G213" i="3"/>
  <c r="K213" i="3" s="1"/>
  <c r="G214" i="3"/>
  <c r="K214" i="3" s="1"/>
  <c r="G215" i="3"/>
  <c r="K215" i="3" s="1"/>
  <c r="G216" i="3"/>
  <c r="K216" i="3" s="1"/>
  <c r="G217" i="3"/>
  <c r="K217" i="3" s="1"/>
  <c r="G218" i="3"/>
  <c r="K218" i="3" s="1"/>
  <c r="G219" i="3"/>
  <c r="K219" i="3" s="1"/>
  <c r="G220" i="3"/>
  <c r="K220" i="3" s="1"/>
  <c r="G221" i="3"/>
  <c r="K221" i="3" s="1"/>
  <c r="G208" i="3"/>
  <c r="E209" i="3"/>
  <c r="E211" i="3"/>
  <c r="E212" i="3"/>
  <c r="E213" i="3"/>
  <c r="E214" i="3"/>
  <c r="E215" i="3"/>
  <c r="E216" i="3"/>
  <c r="E217" i="3"/>
  <c r="E218" i="3"/>
  <c r="E219" i="3"/>
  <c r="E220" i="3"/>
  <c r="E208" i="3"/>
  <c r="K210" i="3" l="1"/>
  <c r="K211" i="3"/>
  <c r="K209" i="3"/>
  <c r="K208" i="3"/>
  <c r="J200" i="3"/>
  <c r="J201" i="3"/>
  <c r="J202" i="3"/>
  <c r="J203" i="3"/>
  <c r="J204" i="3"/>
  <c r="J205" i="3"/>
  <c r="I200" i="3"/>
  <c r="I201" i="3"/>
  <c r="I202" i="3"/>
  <c r="I203" i="3"/>
  <c r="I204" i="3"/>
  <c r="I205" i="3"/>
  <c r="I199" i="3"/>
  <c r="G200" i="3"/>
  <c r="G201" i="3"/>
  <c r="G202" i="3"/>
  <c r="G203" i="3"/>
  <c r="G204" i="3"/>
  <c r="G205" i="3"/>
  <c r="G199" i="3"/>
  <c r="E200" i="3"/>
  <c r="E201" i="3"/>
  <c r="E202" i="3"/>
  <c r="E203" i="3"/>
  <c r="E204" i="3"/>
  <c r="E205" i="3"/>
  <c r="E199" i="3"/>
  <c r="D206" i="3"/>
  <c r="K203" i="3" l="1"/>
  <c r="K202" i="3"/>
  <c r="K205" i="3"/>
  <c r="K201" i="3"/>
  <c r="K204" i="3"/>
  <c r="K200" i="3"/>
  <c r="J199" i="3"/>
  <c r="K199" i="3"/>
  <c r="J185" i="3" l="1"/>
  <c r="J186" i="3"/>
  <c r="J187" i="3"/>
  <c r="J188" i="3"/>
  <c r="J189" i="3"/>
  <c r="J190" i="3"/>
  <c r="J191" i="3"/>
  <c r="J192" i="3"/>
  <c r="J193" i="3"/>
  <c r="J194" i="3"/>
  <c r="J195" i="3"/>
  <c r="J196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62" i="3"/>
  <c r="E163" i="3"/>
  <c r="E164" i="3"/>
  <c r="E165" i="3"/>
  <c r="E166" i="3"/>
  <c r="E167" i="3"/>
  <c r="E168" i="3"/>
  <c r="E169" i="3"/>
  <c r="E170" i="3"/>
  <c r="E171" i="3"/>
  <c r="E172" i="3"/>
  <c r="E173" i="3"/>
  <c r="E149" i="3"/>
  <c r="E150" i="3"/>
  <c r="E151" i="3"/>
  <c r="E152" i="3"/>
  <c r="E153" i="3"/>
  <c r="E154" i="3"/>
  <c r="E155" i="3"/>
  <c r="E156" i="3"/>
  <c r="E157" i="3"/>
  <c r="E158" i="3"/>
  <c r="E159" i="3"/>
  <c r="E148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32" i="3"/>
  <c r="D146" i="3"/>
  <c r="D197" i="3"/>
  <c r="E184" i="3"/>
  <c r="E185" i="3"/>
  <c r="E186" i="3"/>
  <c r="I196" i="3"/>
  <c r="G196" i="3"/>
  <c r="E196" i="3"/>
  <c r="I195" i="3"/>
  <c r="G195" i="3"/>
  <c r="E195" i="3"/>
  <c r="I194" i="3"/>
  <c r="G194" i="3"/>
  <c r="E194" i="3"/>
  <c r="I193" i="3"/>
  <c r="G193" i="3"/>
  <c r="E193" i="3"/>
  <c r="I192" i="3"/>
  <c r="G192" i="3"/>
  <c r="E192" i="3"/>
  <c r="I191" i="3"/>
  <c r="G191" i="3"/>
  <c r="E191" i="3"/>
  <c r="I190" i="3"/>
  <c r="G190" i="3"/>
  <c r="E190" i="3"/>
  <c r="I189" i="3"/>
  <c r="G189" i="3"/>
  <c r="E189" i="3"/>
  <c r="I188" i="3"/>
  <c r="G188" i="3"/>
  <c r="E188" i="3"/>
  <c r="I187" i="3"/>
  <c r="G187" i="3"/>
  <c r="E187" i="3"/>
  <c r="I186" i="3"/>
  <c r="G186" i="3"/>
  <c r="I185" i="3"/>
  <c r="G185" i="3"/>
  <c r="J184" i="3"/>
  <c r="I184" i="3"/>
  <c r="G184" i="3"/>
  <c r="K189" i="3" l="1"/>
  <c r="K193" i="3"/>
  <c r="K187" i="3"/>
  <c r="K191" i="3"/>
  <c r="K195" i="3"/>
  <c r="K143" i="3"/>
  <c r="K139" i="3"/>
  <c r="K135" i="3"/>
  <c r="K173" i="3"/>
  <c r="K169" i="3"/>
  <c r="K165" i="3"/>
  <c r="K132" i="3"/>
  <c r="K142" i="3"/>
  <c r="K138" i="3"/>
  <c r="K134" i="3"/>
  <c r="K186" i="3"/>
  <c r="K190" i="3"/>
  <c r="K194" i="3"/>
  <c r="K172" i="3"/>
  <c r="K168" i="3"/>
  <c r="K164" i="3"/>
  <c r="K145" i="3"/>
  <c r="K141" i="3"/>
  <c r="K137" i="3"/>
  <c r="K133" i="3"/>
  <c r="K171" i="3"/>
  <c r="K167" i="3"/>
  <c r="K163" i="3"/>
  <c r="K185" i="3"/>
  <c r="K188" i="3"/>
  <c r="K192" i="3"/>
  <c r="K196" i="3"/>
  <c r="K144" i="3"/>
  <c r="K140" i="3"/>
  <c r="K136" i="3"/>
  <c r="K174" i="3"/>
  <c r="K170" i="3"/>
  <c r="K166" i="3"/>
  <c r="K184" i="3"/>
  <c r="K162" i="3" l="1"/>
  <c r="J162" i="3"/>
  <c r="J179" i="3"/>
  <c r="J180" i="3"/>
  <c r="J181" i="3"/>
  <c r="G180" i="3"/>
  <c r="K180" i="3" s="1"/>
  <c r="G181" i="3"/>
  <c r="K181" i="3" s="1"/>
  <c r="G179" i="3"/>
  <c r="K179" i="3" s="1"/>
  <c r="E180" i="3"/>
  <c r="E181" i="3"/>
  <c r="E179" i="3"/>
  <c r="D182" i="3"/>
  <c r="E162" i="3"/>
  <c r="D160" i="3" l="1"/>
  <c r="J128" i="3" l="1"/>
  <c r="I128" i="3"/>
  <c r="G128" i="3"/>
  <c r="E128" i="3"/>
  <c r="J127" i="3"/>
  <c r="I127" i="3"/>
  <c r="G127" i="3"/>
  <c r="E127" i="3"/>
  <c r="J126" i="3"/>
  <c r="I126" i="3"/>
  <c r="G126" i="3"/>
  <c r="E126" i="3"/>
  <c r="J125" i="3"/>
  <c r="I125" i="3"/>
  <c r="G125" i="3"/>
  <c r="E125" i="3"/>
  <c r="J124" i="3"/>
  <c r="I124" i="3"/>
  <c r="G124" i="3"/>
  <c r="E124" i="3"/>
  <c r="J123" i="3"/>
  <c r="I123" i="3"/>
  <c r="G123" i="3"/>
  <c r="I122" i="3"/>
  <c r="G122" i="3"/>
  <c r="E122" i="3"/>
  <c r="J121" i="3"/>
  <c r="I121" i="3"/>
  <c r="G121" i="3"/>
  <c r="E121" i="3"/>
  <c r="J120" i="3"/>
  <c r="I120" i="3"/>
  <c r="G120" i="3"/>
  <c r="E120" i="3"/>
  <c r="J119" i="3"/>
  <c r="I119" i="3"/>
  <c r="G119" i="3"/>
  <c r="E119" i="3"/>
  <c r="J118" i="3"/>
  <c r="I118" i="3"/>
  <c r="G118" i="3"/>
  <c r="E118" i="3"/>
  <c r="J117" i="3"/>
  <c r="I117" i="3"/>
  <c r="G117" i="3"/>
  <c r="E117" i="3"/>
  <c r="J116" i="3"/>
  <c r="I116" i="3"/>
  <c r="G116" i="3"/>
  <c r="E116" i="3"/>
  <c r="J115" i="3"/>
  <c r="I115" i="3"/>
  <c r="G115" i="3"/>
  <c r="E115" i="3"/>
  <c r="J114" i="3"/>
  <c r="I114" i="3"/>
  <c r="G114" i="3"/>
  <c r="E114" i="3"/>
  <c r="J113" i="3"/>
  <c r="I113" i="3"/>
  <c r="G113" i="3"/>
  <c r="E113" i="3"/>
  <c r="J112" i="3"/>
  <c r="I112" i="3"/>
  <c r="G112" i="3"/>
  <c r="E112" i="3"/>
  <c r="J111" i="3"/>
  <c r="I111" i="3"/>
  <c r="G111" i="3"/>
  <c r="E111" i="3"/>
  <c r="J110" i="3"/>
  <c r="I110" i="3"/>
  <c r="G110" i="3"/>
  <c r="E110" i="3"/>
  <c r="J109" i="3"/>
  <c r="I109" i="3"/>
  <c r="G109" i="3"/>
  <c r="E109" i="3"/>
  <c r="J108" i="3"/>
  <c r="I108" i="3"/>
  <c r="G108" i="3"/>
  <c r="E108" i="3"/>
  <c r="J107" i="3"/>
  <c r="I107" i="3"/>
  <c r="G107" i="3"/>
  <c r="E107" i="3"/>
  <c r="J106" i="3"/>
  <c r="I106" i="3"/>
  <c r="G106" i="3"/>
  <c r="E106" i="3"/>
  <c r="J105" i="3"/>
  <c r="I105" i="3"/>
  <c r="G105" i="3"/>
  <c r="E105" i="3"/>
  <c r="J104" i="3"/>
  <c r="I104" i="3"/>
  <c r="G104" i="3"/>
  <c r="E104" i="3"/>
  <c r="J103" i="3"/>
  <c r="I103" i="3"/>
  <c r="G103" i="3"/>
  <c r="E103" i="3"/>
  <c r="J102" i="3"/>
  <c r="I102" i="3"/>
  <c r="G102" i="3"/>
  <c r="E102" i="3"/>
  <c r="J101" i="3"/>
  <c r="I101" i="3"/>
  <c r="G101" i="3"/>
  <c r="E101" i="3"/>
  <c r="J100" i="3"/>
  <c r="I100" i="3"/>
  <c r="G100" i="3"/>
  <c r="E100" i="3"/>
  <c r="J99" i="3"/>
  <c r="I99" i="3"/>
  <c r="G99" i="3"/>
  <c r="E99" i="3"/>
  <c r="J98" i="3"/>
  <c r="I98" i="3"/>
  <c r="G98" i="3"/>
  <c r="E98" i="3"/>
  <c r="J97" i="3"/>
  <c r="I97" i="3"/>
  <c r="G97" i="3"/>
  <c r="E97" i="3"/>
  <c r="J96" i="3"/>
  <c r="I96" i="3"/>
  <c r="G96" i="3"/>
  <c r="E96" i="3"/>
  <c r="J95" i="3"/>
  <c r="I95" i="3"/>
  <c r="G95" i="3"/>
  <c r="E95" i="3"/>
  <c r="J94" i="3"/>
  <c r="I94" i="3"/>
  <c r="G94" i="3"/>
  <c r="E94" i="3"/>
  <c r="J93" i="3"/>
  <c r="I93" i="3"/>
  <c r="G93" i="3"/>
  <c r="E93" i="3"/>
  <c r="J92" i="3"/>
  <c r="I92" i="3"/>
  <c r="G92" i="3"/>
  <c r="E92" i="3"/>
  <c r="J91" i="3"/>
  <c r="I91" i="3"/>
  <c r="G91" i="3"/>
  <c r="E91" i="3"/>
  <c r="J90" i="3"/>
  <c r="I90" i="3"/>
  <c r="G90" i="3"/>
  <c r="E90" i="3"/>
  <c r="J89" i="3"/>
  <c r="I89" i="3"/>
  <c r="G89" i="3"/>
  <c r="E89" i="3"/>
  <c r="J88" i="3"/>
  <c r="I88" i="3"/>
  <c r="G88" i="3"/>
  <c r="E88" i="3"/>
  <c r="J87" i="3"/>
  <c r="I87" i="3"/>
  <c r="G87" i="3"/>
  <c r="E87" i="3"/>
  <c r="J86" i="3"/>
  <c r="I86" i="3"/>
  <c r="G86" i="3"/>
  <c r="E86" i="3"/>
  <c r="J85" i="3"/>
  <c r="I85" i="3"/>
  <c r="G85" i="3"/>
  <c r="E85" i="3"/>
  <c r="J84" i="3"/>
  <c r="I84" i="3"/>
  <c r="G84" i="3"/>
  <c r="E84" i="3"/>
  <c r="J83" i="3"/>
  <c r="I83" i="3"/>
  <c r="G83" i="3"/>
  <c r="E83" i="3"/>
  <c r="J82" i="3"/>
  <c r="I82" i="3"/>
  <c r="G82" i="3"/>
  <c r="E82" i="3"/>
  <c r="J81" i="3"/>
  <c r="I81" i="3"/>
  <c r="G81" i="3"/>
  <c r="E81" i="3"/>
  <c r="J80" i="3"/>
  <c r="I80" i="3"/>
  <c r="G80" i="3"/>
  <c r="E80" i="3"/>
  <c r="J79" i="3"/>
  <c r="I79" i="3"/>
  <c r="G79" i="3"/>
  <c r="E79" i="3"/>
  <c r="J78" i="3"/>
  <c r="I78" i="3"/>
  <c r="G78" i="3"/>
  <c r="E78" i="3"/>
  <c r="J77" i="3"/>
  <c r="I77" i="3"/>
  <c r="G77" i="3"/>
  <c r="E77" i="3"/>
  <c r="J76" i="3"/>
  <c r="I76" i="3"/>
  <c r="G76" i="3"/>
  <c r="E76" i="3"/>
  <c r="J75" i="3"/>
  <c r="I75" i="3"/>
  <c r="G75" i="3"/>
  <c r="E75" i="3"/>
  <c r="J74" i="3"/>
  <c r="I74" i="3"/>
  <c r="G74" i="3"/>
  <c r="E74" i="3"/>
  <c r="J73" i="3"/>
  <c r="I73" i="3"/>
  <c r="G73" i="3"/>
  <c r="E73" i="3"/>
  <c r="J72" i="3"/>
  <c r="I72" i="3"/>
  <c r="G72" i="3"/>
  <c r="E72" i="3"/>
  <c r="J71" i="3"/>
  <c r="I71" i="3"/>
  <c r="G71" i="3"/>
  <c r="E71" i="3"/>
  <c r="J70" i="3"/>
  <c r="I70" i="3"/>
  <c r="G70" i="3"/>
  <c r="E70" i="3"/>
  <c r="J69" i="3"/>
  <c r="I69" i="3"/>
  <c r="G69" i="3"/>
  <c r="E69" i="3"/>
  <c r="J68" i="3"/>
  <c r="I68" i="3"/>
  <c r="G68" i="3"/>
  <c r="E68" i="3"/>
  <c r="J67" i="3"/>
  <c r="I67" i="3"/>
  <c r="G67" i="3"/>
  <c r="E67" i="3"/>
  <c r="J66" i="3"/>
  <c r="I66" i="3"/>
  <c r="G66" i="3"/>
  <c r="E66" i="3"/>
  <c r="J65" i="3"/>
  <c r="I65" i="3"/>
  <c r="G65" i="3"/>
  <c r="E65" i="3"/>
  <c r="J64" i="3"/>
  <c r="I64" i="3"/>
  <c r="G64" i="3"/>
  <c r="E64" i="3"/>
  <c r="J63" i="3"/>
  <c r="I63" i="3"/>
  <c r="G63" i="3"/>
  <c r="E63" i="3"/>
  <c r="J62" i="3"/>
  <c r="I62" i="3"/>
  <c r="G62" i="3"/>
  <c r="E62" i="3"/>
  <c r="J61" i="3"/>
  <c r="I61" i="3"/>
  <c r="G61" i="3"/>
  <c r="E61" i="3"/>
  <c r="J60" i="3"/>
  <c r="I60" i="3"/>
  <c r="G60" i="3"/>
  <c r="E60" i="3"/>
  <c r="J59" i="3"/>
  <c r="I59" i="3"/>
  <c r="G59" i="3"/>
  <c r="E59" i="3"/>
  <c r="J58" i="3"/>
  <c r="I58" i="3"/>
  <c r="G58" i="3"/>
  <c r="E58" i="3"/>
  <c r="J57" i="3"/>
  <c r="I57" i="3"/>
  <c r="G57" i="3"/>
  <c r="E57" i="3"/>
  <c r="J56" i="3"/>
  <c r="I56" i="3"/>
  <c r="G56" i="3"/>
  <c r="E56" i="3"/>
  <c r="J55" i="3"/>
  <c r="I55" i="3"/>
  <c r="G55" i="3"/>
  <c r="E55" i="3"/>
  <c r="J54" i="3"/>
  <c r="I54" i="3"/>
  <c r="G54" i="3"/>
  <c r="E54" i="3"/>
  <c r="J53" i="3"/>
  <c r="I53" i="3"/>
  <c r="G53" i="3"/>
  <c r="E53" i="3"/>
  <c r="J52" i="3"/>
  <c r="I52" i="3"/>
  <c r="G52" i="3"/>
  <c r="E52" i="3"/>
  <c r="J51" i="3"/>
  <c r="I51" i="3"/>
  <c r="G51" i="3"/>
  <c r="E51" i="3"/>
  <c r="J50" i="3"/>
  <c r="I50" i="3"/>
  <c r="G50" i="3"/>
  <c r="E50" i="3"/>
  <c r="J49" i="3"/>
  <c r="I49" i="3"/>
  <c r="G49" i="3"/>
  <c r="E49" i="3"/>
  <c r="J48" i="3"/>
  <c r="I48" i="3"/>
  <c r="G48" i="3"/>
  <c r="E48" i="3"/>
  <c r="J47" i="3"/>
  <c r="I47" i="3"/>
  <c r="G47" i="3"/>
  <c r="E47" i="3"/>
  <c r="J46" i="3"/>
  <c r="I46" i="3"/>
  <c r="G46" i="3"/>
  <c r="E46" i="3"/>
  <c r="J45" i="3"/>
  <c r="I45" i="3"/>
  <c r="G45" i="3"/>
  <c r="E45" i="3"/>
  <c r="J44" i="3"/>
  <c r="I44" i="3"/>
  <c r="G44" i="3"/>
  <c r="E44" i="3"/>
  <c r="J43" i="3"/>
  <c r="I43" i="3"/>
  <c r="G43" i="3"/>
  <c r="E43" i="3"/>
  <c r="J42" i="3"/>
  <c r="I42" i="3"/>
  <c r="G42" i="3"/>
  <c r="E42" i="3"/>
  <c r="J41" i="3"/>
  <c r="I41" i="3"/>
  <c r="G41" i="3"/>
  <c r="E41" i="3"/>
  <c r="J40" i="3"/>
  <c r="I40" i="3"/>
  <c r="G40" i="3"/>
  <c r="E40" i="3"/>
  <c r="J39" i="3"/>
  <c r="I39" i="3"/>
  <c r="G39" i="3"/>
  <c r="E39" i="3"/>
  <c r="J38" i="3"/>
  <c r="I38" i="3"/>
  <c r="G38" i="3"/>
  <c r="E38" i="3"/>
  <c r="J37" i="3"/>
  <c r="I37" i="3"/>
  <c r="G37" i="3"/>
  <c r="E37" i="3"/>
  <c r="J36" i="3"/>
  <c r="I36" i="3"/>
  <c r="G36" i="3"/>
  <c r="E36" i="3"/>
  <c r="J35" i="3"/>
  <c r="I35" i="3"/>
  <c r="G35" i="3"/>
  <c r="E35" i="3"/>
  <c r="J34" i="3"/>
  <c r="I34" i="3"/>
  <c r="G34" i="3"/>
  <c r="E34" i="3"/>
  <c r="J33" i="3"/>
  <c r="I33" i="3"/>
  <c r="G33" i="3"/>
  <c r="E33" i="3"/>
  <c r="J32" i="3"/>
  <c r="I32" i="3"/>
  <c r="G32" i="3"/>
  <c r="E32" i="3"/>
  <c r="J31" i="3"/>
  <c r="I31" i="3"/>
  <c r="G31" i="3"/>
  <c r="E31" i="3"/>
  <c r="J30" i="3"/>
  <c r="I30" i="3"/>
  <c r="G30" i="3"/>
  <c r="E30" i="3"/>
  <c r="J29" i="3"/>
  <c r="I29" i="3"/>
  <c r="G29" i="3"/>
  <c r="E29" i="3"/>
  <c r="J28" i="3"/>
  <c r="I28" i="3"/>
  <c r="G28" i="3"/>
  <c r="E28" i="3"/>
  <c r="J27" i="3"/>
  <c r="I27" i="3"/>
  <c r="G27" i="3"/>
  <c r="E27" i="3"/>
  <c r="J26" i="3"/>
  <c r="I26" i="3"/>
  <c r="G26" i="3"/>
  <c r="E26" i="3"/>
  <c r="J25" i="3"/>
  <c r="I25" i="3"/>
  <c r="G25" i="3"/>
  <c r="E25" i="3"/>
  <c r="J24" i="3"/>
  <c r="I24" i="3"/>
  <c r="G24" i="3"/>
  <c r="E24" i="3"/>
  <c r="J23" i="3"/>
  <c r="I23" i="3"/>
  <c r="G23" i="3"/>
  <c r="E23" i="3"/>
  <c r="J22" i="3"/>
  <c r="I22" i="3"/>
  <c r="G22" i="3"/>
  <c r="E22" i="3"/>
  <c r="J21" i="3"/>
  <c r="I21" i="3"/>
  <c r="G21" i="3"/>
  <c r="E21" i="3"/>
  <c r="J20" i="3"/>
  <c r="I20" i="3"/>
  <c r="G20" i="3"/>
  <c r="E20" i="3"/>
  <c r="J19" i="3"/>
  <c r="I19" i="3"/>
  <c r="G19" i="3"/>
  <c r="E19" i="3"/>
  <c r="J18" i="3"/>
  <c r="I18" i="3"/>
  <c r="G18" i="3"/>
  <c r="E18" i="3"/>
  <c r="I17" i="3"/>
  <c r="G17" i="3"/>
  <c r="E17" i="3"/>
  <c r="J16" i="3"/>
  <c r="I16" i="3"/>
  <c r="G16" i="3"/>
  <c r="E16" i="3"/>
  <c r="J15" i="3"/>
  <c r="I15" i="3"/>
  <c r="G15" i="3"/>
  <c r="E15" i="3"/>
  <c r="J14" i="3"/>
  <c r="I14" i="3"/>
  <c r="G14" i="3"/>
  <c r="E14" i="3"/>
  <c r="J13" i="3"/>
  <c r="I13" i="3"/>
  <c r="G13" i="3"/>
  <c r="E13" i="3"/>
  <c r="J12" i="3"/>
  <c r="I12" i="3"/>
  <c r="G12" i="3"/>
  <c r="E12" i="3"/>
  <c r="J11" i="3"/>
  <c r="I11" i="3"/>
  <c r="G11" i="3"/>
  <c r="E11" i="3"/>
  <c r="J10" i="3"/>
  <c r="I10" i="3"/>
  <c r="G10" i="3"/>
  <c r="E10" i="3"/>
  <c r="K18" i="3" l="1"/>
  <c r="K20" i="3"/>
  <c r="K21" i="3"/>
  <c r="K27" i="3"/>
  <c r="K30" i="3"/>
  <c r="K35" i="3"/>
  <c r="K51" i="3"/>
  <c r="K84" i="3"/>
  <c r="K86" i="3"/>
  <c r="K90" i="3"/>
  <c r="K92" i="3"/>
  <c r="K113" i="3"/>
  <c r="K19" i="3"/>
  <c r="K22" i="3"/>
  <c r="K26" i="3"/>
  <c r="K28" i="3"/>
  <c r="K29" i="3"/>
  <c r="K83" i="3"/>
  <c r="K85" i="3"/>
  <c r="K91" i="3"/>
  <c r="K93" i="3"/>
  <c r="K97" i="3"/>
  <c r="K10" i="3"/>
  <c r="K15" i="3"/>
  <c r="K71" i="3"/>
  <c r="K74" i="3"/>
  <c r="K79" i="3"/>
  <c r="K82" i="3"/>
  <c r="K40" i="3"/>
  <c r="K43" i="3"/>
  <c r="K48" i="3"/>
  <c r="K114" i="3"/>
  <c r="K115" i="3"/>
  <c r="K116" i="3"/>
  <c r="K117" i="3"/>
  <c r="K121" i="3"/>
  <c r="K123" i="3"/>
  <c r="K124" i="3"/>
  <c r="K125" i="3"/>
  <c r="K126" i="3"/>
  <c r="K52" i="3"/>
  <c r="K53" i="3"/>
  <c r="K54" i="3"/>
  <c r="K55" i="3"/>
  <c r="K59" i="3"/>
  <c r="K60" i="3"/>
  <c r="K61" i="3"/>
  <c r="K62" i="3"/>
  <c r="K66" i="3"/>
  <c r="K102" i="3"/>
  <c r="K105" i="3"/>
  <c r="K110" i="3"/>
  <c r="K36" i="3"/>
  <c r="K37" i="3"/>
  <c r="K38" i="3"/>
  <c r="K39" i="3"/>
  <c r="K67" i="3"/>
  <c r="K68" i="3"/>
  <c r="K69" i="3"/>
  <c r="K70" i="3"/>
  <c r="K98" i="3"/>
  <c r="K99" i="3"/>
  <c r="K100" i="3"/>
  <c r="K101" i="3"/>
  <c r="K11" i="3"/>
  <c r="K12" i="3"/>
  <c r="K13" i="3"/>
  <c r="K14" i="3"/>
  <c r="K23" i="3"/>
  <c r="K44" i="3"/>
  <c r="K45" i="3"/>
  <c r="K46" i="3"/>
  <c r="K47" i="3"/>
  <c r="K56" i="3"/>
  <c r="K75" i="3"/>
  <c r="K76" i="3"/>
  <c r="K77" i="3"/>
  <c r="K78" i="3"/>
  <c r="K87" i="3"/>
  <c r="K106" i="3"/>
  <c r="K107" i="3"/>
  <c r="K108" i="3"/>
  <c r="K109" i="3"/>
  <c r="K118" i="3"/>
  <c r="K31" i="3"/>
  <c r="K63" i="3"/>
  <c r="K94" i="3"/>
  <c r="K127" i="3"/>
  <c r="K16" i="3"/>
  <c r="K17" i="3"/>
  <c r="K24" i="3"/>
  <c r="K25" i="3"/>
  <c r="K32" i="3"/>
  <c r="K33" i="3"/>
  <c r="K34" i="3"/>
  <c r="K41" i="3"/>
  <c r="K42" i="3"/>
  <c r="K49" i="3"/>
  <c r="K50" i="3"/>
  <c r="K57" i="3"/>
  <c r="K58" i="3"/>
  <c r="K64" i="3"/>
  <c r="K65" i="3"/>
  <c r="K72" i="3"/>
  <c r="K73" i="3"/>
  <c r="K80" i="3"/>
  <c r="K81" i="3"/>
  <c r="K88" i="3"/>
  <c r="K89" i="3"/>
  <c r="K95" i="3"/>
  <c r="K96" i="3"/>
  <c r="K103" i="3"/>
  <c r="K104" i="3"/>
  <c r="K111" i="3"/>
  <c r="K112" i="3"/>
  <c r="K119" i="3"/>
  <c r="K120" i="3"/>
  <c r="K128" i="3"/>
  <c r="K122" i="3"/>
</calcChain>
</file>

<file path=xl/sharedStrings.xml><?xml version="1.0" encoding="utf-8"?>
<sst xmlns="http://schemas.openxmlformats.org/spreadsheetml/2006/main" count="442" uniqueCount="294">
  <si>
    <t>№ п/п</t>
  </si>
  <si>
    <t>Приложение
 к письму от «___»_________ 2017 г. № _______</t>
  </si>
  <si>
    <t>Количество вопросов данного наименования в 2017 году</t>
  </si>
  <si>
    <t>Доля вопросов данного наименования в 2017 году (от общего количества вопросов)</t>
  </si>
  <si>
    <t>Количество вопросов данного наименования за аналогичный период прошлого года</t>
  </si>
  <si>
    <t>Доля вопросов данного наименования за аналогичный период прошлого года (от общего количества вопросов)</t>
  </si>
  <si>
    <t>Количество вопросов данного наименования в отчетном периоде</t>
  </si>
  <si>
    <t>Доля вопросов данного наименования  в отчетном периоде (от общего количества вопросов)</t>
  </si>
  <si>
    <t>Динамика количества вопросов данного наименования
(7-5)</t>
  </si>
  <si>
    <t>Динамика доли вопросов данного наименования 
(8-6)</t>
  </si>
  <si>
    <t xml:space="preserve">Причины увеличения количества (доли) вопросов данного наименования </t>
  </si>
  <si>
    <t>Наименование вопроса в соотвествии с типовым общероссийским тематическим классификатором обращений граждан, утвержденным заместителем Руководителя Администрации Президента Российской Федерации, руководителем рабочей группы при Администрации Президента Российской Федерации по координации и оценке работы с обращениями граждан и организаций от 28.11.2017 № А1-5093о</t>
  </si>
  <si>
    <t>Меры, принимаемые для снижение активности населения по вопросу данного наименования</t>
  </si>
  <si>
    <t>Наименование вопроса в соотвествии с типовым общероссийским тематическим классификатором обращений граждан, утвержденным заместителем Руководителя Администрации Президента Российской Федерации, руководителем рабочей группы при Администрации Президента Рос</t>
  </si>
  <si>
    <t>Налог на имущество</t>
  </si>
  <si>
    <t>Система дошкольного образования</t>
  </si>
  <si>
    <t>Арендные отношения</t>
  </si>
  <si>
    <t>Оценка деятельности органов местного самоуправления РФ по достижению целевых показателей</t>
  </si>
  <si>
    <t>Приборы учета коммунальных  ресурсов в жилищном фонде (в том числе на общедомовые нужды)</t>
  </si>
  <si>
    <t>Выделение жилья молодым семьям, специалистам</t>
  </si>
  <si>
    <t>Модернизация и развитие учреждений физкультуры и спорта</t>
  </si>
  <si>
    <t>Условие проживание в связи со строительством или работой объектов коммунального обслуживания</t>
  </si>
  <si>
    <t>Конфликты на бытовой почве</t>
  </si>
  <si>
    <t>Газификация поселений</t>
  </si>
  <si>
    <t>Органы ЗАГСА</t>
  </si>
  <si>
    <t>Управляющие организации, товарищества собственников жилья и иные формы управления с собственностью</t>
  </si>
  <si>
    <t>Аграрная политика, управление агропромышленным комплексом</t>
  </si>
  <si>
    <t>Охотничье хозяйство, пчеловодство</t>
  </si>
  <si>
    <t>Паспортная система. Регистрация по месту жительства и месту пребывания</t>
  </si>
  <si>
    <t xml:space="preserve">Эксплуатация и сохранность автомобильных дорог </t>
  </si>
  <si>
    <t>Переселение из подвалов, барков, коммуналок, общежитий, аварийных домов, ветхого жилья, санитарно-защитной зоны</t>
  </si>
  <si>
    <t>Улучшение жилищных условий, предоставление жилого помещения по договору социального найма</t>
  </si>
  <si>
    <t>Почетные звания</t>
  </si>
  <si>
    <t>Распределение жилых помещений, предоставляемых по договору социального найма</t>
  </si>
  <si>
    <t>Лечение и оказание медицинской помощи</t>
  </si>
  <si>
    <t>Туризм. Экскурсии (за исключением международного сотрудничества)</t>
  </si>
  <si>
    <t>Обеспечение жильем ветеранов, инвалидов и семей, имеющих детей инвалидов</t>
  </si>
  <si>
    <t>Перебои в водоснабжении</t>
  </si>
  <si>
    <t>Оплата жилищно-коммунальных услуг (ЖКХ)</t>
  </si>
  <si>
    <t>Обеспечение жильем детей-сирот и детей, оставшихся бес попечительства</t>
  </si>
  <si>
    <t>Выделение земельных участков для строительства, фермерства, садоводства и огородства</t>
  </si>
  <si>
    <t>Иные подвопросы</t>
  </si>
  <si>
    <t xml:space="preserve">Муниципальный жилищный фонд </t>
  </si>
  <si>
    <t>Спортивные сооружения, укрепление материальной базы спорта</t>
  </si>
  <si>
    <t>Торговля и органы местного самоуправления. Размещение торговых точек</t>
  </si>
  <si>
    <t>Коммунально бытовое хозяйство и предоставление услуг в условиях рынка</t>
  </si>
  <si>
    <t>Благоустройство городов и поселков. Обустройство придомовых территорий</t>
  </si>
  <si>
    <t>Обследование жилого фонда на предмет пригодности для проживания (ветхое аварийное жилье)</t>
  </si>
  <si>
    <t>Санитарно-эпидемиологическое благополучие населения. Профилактика и лечение инфекционных заболеваний, работа санэпидемнадзора</t>
  </si>
  <si>
    <t>Оценка достижений целевых показателей социально-экономического развития Российской Федерации, определенных Президентом Российской Федерации</t>
  </si>
  <si>
    <t>Театры, концертные организации, цирки</t>
  </si>
  <si>
    <t>Водный транспорт (транспортное обслуживание населения)</t>
  </si>
  <si>
    <t>Рыбное хозяйство. Производство рыбопродуктов и морепродуктов. Борьба с браконьерством</t>
  </si>
  <si>
    <t>Инвестиции в строительство</t>
  </si>
  <si>
    <t>Архивный фонд. Структура архива. Сеть государственных и муниципальных архивов</t>
  </si>
  <si>
    <t>Права коренных, малочисленных народов</t>
  </si>
  <si>
    <t>Трудоустройство в органах, организациях и на предприятиях</t>
  </si>
  <si>
    <t>Заработная плата педагогических работников</t>
  </si>
  <si>
    <t>Организация, оплата и нормирование труда</t>
  </si>
  <si>
    <t>Кредиты, компенсации, субсидии, льготы</t>
  </si>
  <si>
    <t xml:space="preserve">Розыск граждан, находящийся в компетенции органов внутренних дел  </t>
  </si>
  <si>
    <t>Лекарственное обеспечение</t>
  </si>
  <si>
    <t>Исчисление пособий граждан, имеющим детей</t>
  </si>
  <si>
    <t>Обслуживание автолюбителей (автосервис, АЗС, гаражи, стоянки)</t>
  </si>
  <si>
    <t>Внешкольные учреждения - юных техников, лагеря отдыха и тд.</t>
  </si>
  <si>
    <t>Музейное дело. Музеи</t>
  </si>
  <si>
    <t>Строительство на селе (кроме жилищного)</t>
  </si>
  <si>
    <t>Государственная оценка объектов недвижимости</t>
  </si>
  <si>
    <t>Предоставление субсидий на жилье</t>
  </si>
  <si>
    <t>Информация о гражданах (персональные данные)</t>
  </si>
  <si>
    <t>Установка и содержание остановок общего транспорта</t>
  </si>
  <si>
    <t>Вопросы заемщиков и кредитов</t>
  </si>
  <si>
    <t>Борьба с антисанитарией. Уборка мусора</t>
  </si>
  <si>
    <t>Зачет и возврат излишне уплаченных или излишне взысканных сумм налогов, сборов, пеней, штрафов</t>
  </si>
  <si>
    <t>Назначение трудовой пенсии (по старости, по инвалидности, в случае потери кормильца)</t>
  </si>
  <si>
    <t>Строительство объектов социальной сферы (науки, культуры, спорта, народного образования, здравоохранения, торговли)</t>
  </si>
  <si>
    <t>Звание «Ветеран труда», «Участник трудового фронта»</t>
  </si>
  <si>
    <t>Приватизация государственного и муниципального жилищного фонда. Рынок жиль</t>
  </si>
  <si>
    <t>Право общественных объединений обращаться в суды общей юрисдикции или арбитражные суды в защиту интересов своих участников</t>
  </si>
  <si>
    <t>Фермерские (крестьянские) хозяйства и аренда на селе</t>
  </si>
  <si>
    <t>Общественные объединения физкультурно – оздоровительной и спортивной направленности</t>
  </si>
  <si>
    <t>Благодарности, приглашения, поздравления органу местного самоуправления</t>
  </si>
  <si>
    <t>Изменение статуса земельных участков</t>
  </si>
  <si>
    <t>Право на охрану здоровья и медицинскую помощь</t>
  </si>
  <si>
    <t>Строительство и экология</t>
  </si>
  <si>
    <t>Эксплуатация и ремонт многоквартирных домов муниципального и ведомственного жилищного фонда</t>
  </si>
  <si>
    <t xml:space="preserve">Эксплуатация и ремонт приватизированных квартир </t>
  </si>
  <si>
    <t>Купля – продажа квартир, домов</t>
  </si>
  <si>
    <t>Спорт. Деятельность руководителей этой сферы</t>
  </si>
  <si>
    <t>Водоснабжение поселений</t>
  </si>
  <si>
    <t>Вопросы частного домовладения</t>
  </si>
  <si>
    <t>Воссоединение с близкими родственниками</t>
  </si>
  <si>
    <t>Деятельность органов местного самоуправления  и его руководителей</t>
  </si>
  <si>
    <t>Эксплуатация и ремонт квартир в домах муниципального и ведомственного жилищного фонда</t>
  </si>
  <si>
    <t>Опека и попечительство</t>
  </si>
  <si>
    <t>Усыновление (удочерение) детей</t>
  </si>
  <si>
    <t>Начисление заработной платы</t>
  </si>
  <si>
    <t>Вопросы лиц, имеющих право первоочередного получения жилплощади</t>
  </si>
  <si>
    <t>Результаты рассмотрения обращений</t>
  </si>
  <si>
    <t>Возврат уплаченной госпошлины</t>
  </si>
  <si>
    <t>Оказание финансовой помощи</t>
  </si>
  <si>
    <t>Строительство и реконструкция объектов государственной границы Российской Федерации</t>
  </si>
  <si>
    <t>Разрешение жилищных споров. Ответственность за нарушение жилищного законодательства</t>
  </si>
  <si>
    <t>Получение места в детских дошкольных воспитательных учреждениях</t>
  </si>
  <si>
    <t>Право частной собственности</t>
  </si>
  <si>
    <t>Культура и ее материальная база. О работе руководителей органов и учреждений культуры</t>
  </si>
  <si>
    <t>Охрана общественного порядка в городских и сельских поселениях</t>
  </si>
  <si>
    <t>Оказание услуг (за исключение частного права)</t>
  </si>
  <si>
    <t>Условия проживания в связи со строительством или работой объектов коммунального обслуживания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</si>
  <si>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</t>
  </si>
  <si>
    <t>Капитальный ремонт общего имущества</t>
  </si>
  <si>
    <t>Городской, сельский и междугородний пассажирский транспорт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</si>
  <si>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</si>
  <si>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Государственные программы</t>
  </si>
  <si>
    <t>Предоставление коммунальных услуг ненадлежащего качества</t>
  </si>
  <si>
    <t>Перебои в водоотведении и канализовании</t>
  </si>
  <si>
    <t>Подключение индивидуальных жилых домов к централизованным сетям водо-, тепло - газо-, электроснабжения и водоотведения</t>
  </si>
  <si>
    <t>Строительные организации, застройщики</t>
  </si>
  <si>
    <t>Развитие здравоохранения</t>
  </si>
  <si>
    <t>Перебои в электроснабжении</t>
  </si>
  <si>
    <t>Оценка воздействия на окружающую среду и экологическая экспертиза. Экологический контроль, надзор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</si>
  <si>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</si>
  <si>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Потребительские кредиты гражданам и индивидуальным предпринимателям. Кредитная информация</t>
  </si>
  <si>
    <t>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 нужд</t>
  </si>
  <si>
    <t>Выделение земельных участков для индивидуального жилищного строительства</t>
  </si>
  <si>
    <t>Закупки для государственных и муниципальных нужд</t>
  </si>
  <si>
    <t>Устранение строительных недоделок</t>
  </si>
  <si>
    <t>Коммерческий найм жилого помещения</t>
  </si>
  <si>
    <t>Выселение из жилища</t>
  </si>
  <si>
    <t>Администрация Кондинского района</t>
  </si>
  <si>
    <t>Итого:</t>
  </si>
  <si>
    <t>Итого</t>
  </si>
  <si>
    <t>Администрация городского поселения Куминский</t>
  </si>
  <si>
    <t xml:space="preserve">Эксплуатация и ремонт муниципального жилищного фонда 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</si>
  <si>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</si>
  <si>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 xml:space="preserve">Землеустройство. Установление (изменение) границ  земельных участков </t>
  </si>
  <si>
    <t xml:space="preserve">Приватизация земельных участков </t>
  </si>
  <si>
    <t>Организация выгула собак</t>
  </si>
  <si>
    <t>Задолженность по налогам, сборам, и взносам в бюджеты государственных внебюджетных фондов</t>
  </si>
  <si>
    <t xml:space="preserve">Образование земельных участков (образование, раздел, выдел, объединение земельных участков). Возниконовение прав на землю </t>
  </si>
  <si>
    <t xml:space="preserve">Оформление договора социального найма жилого помещения </t>
  </si>
  <si>
    <t>Переселение из подвалов, бараков, коммуналок, общежитий, аварийных домов, ветхого жилья, санитарно-защитной зоны</t>
  </si>
  <si>
    <t>Регистрация по месту жительства и пребывания</t>
  </si>
  <si>
    <t>Арендные отношения в области землепользования</t>
  </si>
  <si>
    <t>Администрация городского поселения Луговой</t>
  </si>
  <si>
    <t>Администрация городского поселения Мортка</t>
  </si>
  <si>
    <t>Постановка на учет и восстановление в очереди на получение жилья</t>
  </si>
  <si>
    <t>Оформление недвижимости в собственность</t>
  </si>
  <si>
    <t>Приватизация государстенного и муниципального жилищного фонда. Рынок жилья</t>
  </si>
  <si>
    <t>Благоустройство городов и поселков.Обустройство придомовых территорий</t>
  </si>
  <si>
    <t>Улучшение жилищных условий, предоставление жилого помещения по договорам социального найма</t>
  </si>
  <si>
    <t>Водный транспорт (транспортное обслуживание)</t>
  </si>
  <si>
    <t>Выполнение работ по капитальному ремонту</t>
  </si>
  <si>
    <t>Предоставление дополнительных льгот отдельным категориям граждан, установленнных законодательством субъекта РФ (в том числе предоставление земельного участка многодетным семьям и др)</t>
  </si>
  <si>
    <t>Обследование жилого фонда на предмет пригодности для проживания (ветхое и аварийное жилье)</t>
  </si>
  <si>
    <t>Эксплуатация и ремонт многоквартирных жилых домов муниципального и ведомственного жилищного фондов</t>
  </si>
  <si>
    <t>Обеспечение жильем, улучшение жилищных условий.</t>
  </si>
  <si>
    <t>Тарифы и оплата жилищно-коммунальных услуг.</t>
  </si>
  <si>
    <t>Иные обращения</t>
  </si>
  <si>
    <t>Администрация сельское поселение Мулымья</t>
  </si>
  <si>
    <t>Постановка на учет в органе местного самоуправления  и восстановление в очереди на получение жилья граждан, нуждающихся в жилых помещениях</t>
  </si>
  <si>
    <t>Определение в дома-интернаты для престарелых и инвалидов, психоневрологические интернаты. Деятельность названных учреждений.</t>
  </si>
  <si>
    <t>Перевод жилого помещения в нежилое помещение</t>
  </si>
  <si>
    <t>Обмен жилых помещений. Оформление договора социального найма жилого помещения</t>
  </si>
  <si>
    <t>Запросы архивных данных</t>
  </si>
  <si>
    <t>Защита прав на землю и рассмотрение земельных споров</t>
  </si>
  <si>
    <t>Уличное освещение</t>
  </si>
  <si>
    <t>Благоустройство и ремонт подъездных дорог, в том числе тротуаров</t>
  </si>
  <si>
    <t>Администрация сельсое поселение Половинка</t>
  </si>
  <si>
    <t xml:space="preserve"> Выделение земельных участков для индивидуального жилищного строительства </t>
  </si>
  <si>
    <t xml:space="preserve"> Жилищное строительство</t>
  </si>
  <si>
    <t xml:space="preserve"> Улучшение жилищных условий, предоставление жилых помещений по договору социального найма гражданам состоящим на учете в органах мастного самоуправления в качестве нуждающихся в жилых помещениях</t>
  </si>
  <si>
    <t>Устранение аварийных ситуаций на магистральных коммуникациях. Работа аварийных коммунальных служб</t>
  </si>
  <si>
    <t xml:space="preserve"> 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</si>
  <si>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 xml:space="preserve"> Деятельность органов исполнительной власти субъекта Российской Федерации. Принимаемые решения</t>
  </si>
  <si>
    <t xml:space="preserve"> Технологическое присоединение потребителей к системам электро-, тепло-, газо-, водоснабжения</t>
  </si>
  <si>
    <t xml:space="preserve"> Организация выгула собак</t>
  </si>
  <si>
    <t xml:space="preserve"> Благоустройство и ремонт подъздных дорог, в том числе тротуаров</t>
  </si>
  <si>
    <t xml:space="preserve">Ненадлежащее содержание домашних животных </t>
  </si>
  <si>
    <t xml:space="preserve"> Переустройство и перепланировка жилого помещения</t>
  </si>
  <si>
    <t>Деятельность органов ЗАГС</t>
  </si>
  <si>
    <t>Администрация городского поселения Кондинское</t>
  </si>
  <si>
    <t>Предоставление выписок из реестров</t>
  </si>
  <si>
    <t>Транспортное обслуживание населения</t>
  </si>
  <si>
    <t>Земельные споры</t>
  </si>
  <si>
    <t>Социальная защита ветеранов военной службы, ветеранов государственной службы, ветеранов труда</t>
  </si>
  <si>
    <t>Муниципальные закупки, конкурсы, аукцилны</t>
  </si>
  <si>
    <t>Администрация сельского поселения Леуши</t>
  </si>
  <si>
    <t>Эксплуатация и ремонт 
квартир в домах муниципального и 
ведомственного жилищного фонда</t>
  </si>
  <si>
    <t>Обеспечение жильем ветеранов, инвалидов и семей, имеющих детей-инвалидов</t>
  </si>
  <si>
    <t>Выделение леса для строительства жилых домов и собственных нужд населения</t>
  </si>
  <si>
    <t xml:space="preserve"> Строительство и реконструкция объектов железнодорожного, авиа- и водного транспорта, дорог</t>
  </si>
  <si>
    <t>Полномочия государственных органов и органов местного самоуправления в области земельных отношений</t>
  </si>
  <si>
    <t>Договоры и другие обязательства (за исключением международного частного права)</t>
  </si>
  <si>
    <t xml:space="preserve"> Переселение из подвалов, бараков, коммуналок, общежитий, аварийных домов, ветхого жилья, санитарно-защитной зоны</t>
  </si>
  <si>
    <t xml:space="preserve"> Обследование жилого фонда на предмет пригодности для проживания (ветхое и аварийное жилье)</t>
  </si>
  <si>
    <t xml:space="preserve"> Муниципальный жилищный фонд</t>
  </si>
  <si>
    <t xml:space="preserve"> Право на получение и распространение информации</t>
  </si>
  <si>
    <t>Организация условий и мест для детского отдыха и досуга (детских и спортивных площадок)</t>
  </si>
  <si>
    <t xml:space="preserve">Ремонт муниципального жилищного фонда </t>
  </si>
  <si>
    <t>Улучшение жилищных условий</t>
  </si>
  <si>
    <t>Приватизация жилого помещения</t>
  </si>
  <si>
    <t>Администрация сельского поселения Шугур</t>
  </si>
  <si>
    <t>Администрация сельского поселения Болчары</t>
  </si>
  <si>
    <t>Эксплуатация и ремонт государственного, муниципального и ведомственного жилищного фондов</t>
  </si>
  <si>
    <t>Обеспечение жильем инвалидов и семей, имеющих детей-инвалидов</t>
  </si>
  <si>
    <t>Нотариат</t>
  </si>
  <si>
    <t>Обмен жилых помещений. Оформление договора социального найма (найма) жилого помещения</t>
  </si>
  <si>
    <t>Коммунально-бытовое хозяйство и предоставление услуг в условиях рынка</t>
  </si>
  <si>
    <t>Правила пользования жилыми помещениями (перепланировки, реконструкции, переоборудование, использование не по назначению)</t>
  </si>
  <si>
    <t>Трудоустройство. Безработица. Органы службы занятости. Государственные услуги в области содействия занятости населения</t>
  </si>
  <si>
    <t>Приборы учета коммунальных ресурсов в жилищном фонде (в том числе на общедомовые нужды)</t>
  </si>
  <si>
    <t>Служебные жилые помещения</t>
  </si>
  <si>
    <t xml:space="preserve"> Условия проведения образовательного процесса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</si>
  <si>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</si>
  <si>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Возврат или зачет излишне уплаченных или излишне взысканных сумм налогов, сборов, взносов, пеней и штрафов</t>
  </si>
  <si>
    <t>Частный жилищный фонд</t>
  </si>
  <si>
    <t>Государственные и муниципальные услуги (многофункциональные центры)</t>
  </si>
  <si>
    <t>Опека и попечительство. Службы по обслуживанию детей, оказавшихся в трудной жизненной ситуации</t>
  </si>
  <si>
    <t>Архивный фонд. Архивы. Структура архивов</t>
  </si>
  <si>
    <t>Индивидуальное жилищное строительство</t>
  </si>
  <si>
    <t>Установка банкоматов, терминалов оплаты в населенных пунктах</t>
  </si>
  <si>
    <t>13</t>
  </si>
  <si>
    <t>2</t>
  </si>
  <si>
    <t>0</t>
  </si>
  <si>
    <t>1</t>
  </si>
  <si>
    <t>4</t>
  </si>
  <si>
    <t>Муниципальный жилищный фонд</t>
  </si>
  <si>
    <t xml:space="preserve">В связи с невысокой загрузкой транспортных 
средств было принято 
решение по снижению 
количества выполняемых 
рейсов в день.  Для удовлетворения потребности жителей 
администрацией 
Кондинского 
района подготовлены 
изменения в действующее 
расписание движения 
автобусов, вступающие 
в силу с 26 февраля 2018 года. </t>
  </si>
  <si>
    <t xml:space="preserve">Проведены совместно с ООО  «Междуреченские коммунальные системы» 
комиссионные обследования 
системы отопления на вводе 
в многоквартирный жилой 
доме. Рекомендовано промывка системы отопления после окончания 
отопительного периода 
в рамках подготовки к 
осенне-зимнему периоду 
собственниками жилых 
помещений за счет собственных средств 
самостоятельно или при 
помощи специализированной организации, с которой заключен договор на оказание таких услуг. </t>
  </si>
  <si>
    <t xml:space="preserve">Аварийная ситуация прорвало трубу водоснабжения. </t>
  </si>
  <si>
    <t>Аварийная ситуация устранена . Жителям рекомендовано определить собственника водопроводных сетей и организовать содержание и обслуживание сетей.</t>
  </si>
  <si>
    <t>Изменение времени отправления 
автобусного маршрута 
№ 1050</t>
  </si>
  <si>
    <t xml:space="preserve">Проведена внеплановая 
выездная проверка 
соблюдения земельного 
законодательства. Выдано 
предписание об устранении 
выявленных нарушений 
земельного законодательства в срок до 01 мая 2017 года. 
</t>
  </si>
  <si>
    <t xml:space="preserve">Состояние автомобильных 
дорог в микрорайоне 
«Нефтяник-2» пгт. 
Междуреченский находится на особом контроле у главы Кондинского района 
А.В. Дубовика. По результатам публичного 
голосования на официальном сайте Кондинского района будет 
определена улица, 
подлежащая ремонту. </t>
  </si>
  <si>
    <t>Администрация гп. Междуреченский</t>
  </si>
  <si>
    <t xml:space="preserve">Государственный мониторинг земель. </t>
  </si>
  <si>
    <t xml:space="preserve">Обследование жилищного фонда </t>
  </si>
  <si>
    <t>Эксплуатация и ремонт государственного</t>
  </si>
  <si>
    <t>Распределение жилых помещений</t>
  </si>
  <si>
    <t xml:space="preserve"> Предоставление жилья по договорам социального найма</t>
  </si>
  <si>
    <t>Потребность специалистов в служебном жилье</t>
  </si>
  <si>
    <t>Не исопльзование права приватизации</t>
  </si>
  <si>
    <t>Находится в работе</t>
  </si>
  <si>
    <t>Находятся в работе</t>
  </si>
  <si>
    <t>Предоставить жилье в пгт.Междуреченкий</t>
  </si>
  <si>
    <t>Дан ответ заявителю по обращению в отдел жилищной политики администрации  Кондинского района. исх.404 от 20.02.2018</t>
  </si>
  <si>
    <t>Выдать справку о наличии на территории городского поселения Мортка маневренного жилья</t>
  </si>
  <si>
    <t>Справка выдана исх.441 от 27.02.2018</t>
  </si>
  <si>
    <t>Обращение граждан, связанно с нуждаемостью в жилых помещениях (сбор пакета документов)</t>
  </si>
  <si>
    <t>Консультирование, разъяснение процедуры постановки на учет в качестве нуждающихся в жилых помещениях</t>
  </si>
  <si>
    <t>Образовательные стандарты, требования к образовательному процессу</t>
  </si>
  <si>
    <t>Отказ в постановке на учет в Кондинском районе.              № 1045</t>
  </si>
  <si>
    <t xml:space="preserve"> О возможности принять
участиев в рамках
реализуемого на территории
города Урай мероприятия
«Предоставление молодым
семьям социальных выплат
в виде субсидии», утвержденного постановлением администрации города Урай
от 30 сентября 2015 года №
3211 «Улучшение жилищных условий граждан, проживающих на
территории муниципального образования город Урай на
2016-2018 годы», получить
социальную выплату на
приобретение жилого
помещения, либо строительство индивидуального жилого дома.</t>
  </si>
  <si>
    <t xml:space="preserve">Нарушение тишины и покоя
граждан в ночное время соседями.      </t>
  </si>
  <si>
    <t>О ненадлежащем исполнении должностных обязоностей и нормах профессиональной этики педогогических работников.</t>
  </si>
  <si>
    <t>Перенаправлено по компетенции в ОМВД.</t>
  </si>
  <si>
    <t xml:space="preserve">Проведена проверка 
по фактам, изложенным 
в обращении, в отношении 
ситуации, сложившейся в 
МБОУ Ягодинская СОШ. Деятельность школы поставлена на контроль  РУО.
</t>
  </si>
  <si>
    <t>Строительство и благоустройство дорог 
микрорайона «Нефтяник-2».</t>
  </si>
  <si>
    <t xml:space="preserve">Заявитель не может заключить договор социального найма на жилое помещение, в котором прописан и проживает.            </t>
  </si>
  <si>
    <t>На основании решения 
жилищно-бытовой 
комиссии администрации 
сельского поселения 
Болчары  техническое 
состояние указанного 
здания неудовлетворительное,  
проведение капитального 
ремонта нецелесообразно. Дана разъяснитнльная о том, чтонеобходимо написать заявление о постановке 
на учет в качестве 
нуждающегося в жилом 
помещении по договору 
социального найма.</t>
  </si>
  <si>
    <t>Предоставление жилого помещениягражданке, как лицу из числа детей-сирот.</t>
  </si>
  <si>
    <t>На момент совершеннолетия гражданка являлась собственником 34/100 долей в праве общей долевой собственности на квартиру, включения ее в список детей-сирот и детей, оставшиеся без попечения родителей, лиц из их числа, которые подлежат обеспечению жилыми помещениями специализированного 
жилищного фонда по 
договорам найма 
специализированных 
жилых помещений и 
предоставления жилого 
помещения по достижению 
18-летия, отсутствовали. Даны разъяснения.</t>
  </si>
  <si>
    <t>Перенаправлено по компетенции в администрацию из ГУ МЧС Отдела надзорной деятельности о переносе бани соседей расположенной  в близи дома заявителя.</t>
  </si>
  <si>
    <t xml:space="preserve">О потере тепловой энергии, 
которая не  поставляется до
потребителей в полном объеме . Причиной холодных батарей 
в  квартире  многоквартирного 
жилого дома предположительно является 
засор в системе отопления, 
который вызван отложениями 
(ржавчиной) на стенках труб 
и радиаторов отопления.   </t>
  </si>
  <si>
    <t xml:space="preserve">Предлагаемые  к приобретению жилые помещения, не всегда отвечают требованиям, (администрацией) предъявляемым заказчиком к приобретаемому жилью.         </t>
  </si>
  <si>
    <t>Администрация Кондинского района  с соблюдений всех требований законодательства РФ и программных мероприятий автономного округа реализует на территории Кондинского района мероприятия, направленные на создание условий, способствующих повышению доступности жилья, улучшение жилищных условий и качества жилищного обеспечения населения Кондинского районас соблюдением приоритетов.</t>
  </si>
  <si>
    <t>Дом признан непригодным для проживания.</t>
  </si>
  <si>
    <t>Предложение о постановке в очередь на предоставление жилья.</t>
  </si>
  <si>
    <t>Переоформление договора в связи со смертью основного нанимателя.</t>
  </si>
  <si>
    <t>Перезакючение договора будет оформлено.</t>
  </si>
  <si>
    <t>Рассмотрение вопроса по предоставлению жилого помещения на условиях социального найма.</t>
  </si>
  <si>
    <t>Обеспечении доступным и комфортным жильем жителей сельского поселения Леуши  на  2017-2020 годы.</t>
  </si>
  <si>
    <t>На рассмотрении</t>
  </si>
  <si>
    <t>О возможности временной регистрации.</t>
  </si>
  <si>
    <t>На рассмотрении.</t>
  </si>
  <si>
    <t>О передаче жилого помещения и земельного участка в муниципальную собственность в связи выделением субсидии на приобретения жилья в другом регионе.</t>
  </si>
  <si>
    <t>Увеличение % износа жилых помещений.</t>
  </si>
  <si>
    <t>Участие в программе "Снос ветхого жилья".</t>
  </si>
  <si>
    <t>Отсутствие жилых помещений предназначенных под коммерческий найм.</t>
  </si>
  <si>
    <t>Перевод жилого помещения в маневренный фонд.</t>
  </si>
  <si>
    <t>О вопросе уличного освещения.</t>
  </si>
  <si>
    <t>Аварийная ситуация, разрушение печки.</t>
  </si>
  <si>
    <t>В работе.</t>
  </si>
  <si>
    <t>О не соблюдении порядка выгула домашних животных.</t>
  </si>
  <si>
    <t>Проведена разьяснительная беседа.</t>
  </si>
  <si>
    <t>Причинение вреда здоровью вследствие нападения животных</t>
  </si>
  <si>
    <t>О сохранити  спуска  к реке Пава  по ул. Красная.</t>
  </si>
  <si>
    <t>Эксплуатация и сохранность автомобильных дорог</t>
  </si>
  <si>
    <t>Сведения об обращениях граждан, поступивших в (наименование муниципального образования автономного округа), за (за отчетный период)</t>
  </si>
  <si>
    <t>О получении справок</t>
  </si>
  <si>
    <t>Деятельносмть органов системы социального обеспечения и социального страхования и их должностных лиц</t>
  </si>
  <si>
    <t xml:space="preserve">05 февраля 2018 года доведена информация 
о замещении должности 
директора бюджетного 
учреждения «Комплексный центр 
социального обслуживания 
населения «Фортуна». </t>
  </si>
  <si>
    <t>О смене руководителя.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</si>
</sst>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mmmm\ yyyy;@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9">
    <xf numFmtId="0" fontId="0" fillId="0" borderId="0"/>
    <xf numFmtId="0" fontId="6" fillId="0" borderId="0"/>
    <xf numFmtId="164" fontId="6" fillId="0" borderId="0"/>
    <xf numFmtId="164" fontId="9" fillId="0" borderId="0" applyNumberFormat="0" applyFill="0" applyBorder="0" applyAlignment="0" applyProtection="0"/>
    <xf numFmtId="164" fontId="10" fillId="0" borderId="2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2" borderId="0" applyNumberFormat="0" applyBorder="0" applyAlignment="0" applyProtection="0"/>
    <xf numFmtId="164" fontId="14" fillId="3" borderId="0" applyNumberFormat="0" applyBorder="0" applyAlignment="0" applyProtection="0"/>
    <xf numFmtId="164" fontId="15" fillId="4" borderId="0" applyNumberFormat="0" applyBorder="0" applyAlignment="0" applyProtection="0"/>
    <xf numFmtId="164" fontId="16" fillId="5" borderId="5" applyNumberFormat="0" applyAlignment="0" applyProtection="0"/>
    <xf numFmtId="164" fontId="17" fillId="6" borderId="6" applyNumberFormat="0" applyAlignment="0" applyProtection="0"/>
    <xf numFmtId="164" fontId="18" fillId="6" borderId="5" applyNumberFormat="0" applyAlignment="0" applyProtection="0"/>
    <xf numFmtId="164" fontId="19" fillId="0" borderId="7" applyNumberFormat="0" applyFill="0" applyAlignment="0" applyProtection="0"/>
    <xf numFmtId="164" fontId="20" fillId="7" borderId="8" applyNumberFormat="0" applyAlignment="0" applyProtection="0"/>
    <xf numFmtId="164" fontId="21" fillId="0" borderId="0" applyNumberFormat="0" applyFill="0" applyBorder="0" applyAlignment="0" applyProtection="0"/>
    <xf numFmtId="164" fontId="6" fillId="8" borderId="9" applyNumberFormat="0" applyFont="0" applyAlignment="0" applyProtection="0"/>
    <xf numFmtId="164" fontId="22" fillId="0" borderId="0" applyNumberFormat="0" applyFill="0" applyBorder="0" applyAlignment="0" applyProtection="0"/>
    <xf numFmtId="164" fontId="23" fillId="0" borderId="10" applyNumberFormat="0" applyFill="0" applyAlignment="0" applyProtection="0"/>
    <xf numFmtId="164" fontId="24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24" fillId="12" borderId="0" applyNumberFormat="0" applyBorder="0" applyAlignment="0" applyProtection="0"/>
    <xf numFmtId="164" fontId="24" fillId="13" borderId="0" applyNumberFormat="0" applyBorder="0" applyAlignment="0" applyProtection="0"/>
    <xf numFmtId="164" fontId="6" fillId="14" borderId="0" applyNumberFormat="0" applyBorder="0" applyAlignment="0" applyProtection="0"/>
    <xf numFmtId="164" fontId="6" fillId="15" borderId="0" applyNumberFormat="0" applyBorder="0" applyAlignment="0" applyProtection="0"/>
    <xf numFmtId="164" fontId="24" fillId="16" borderId="0" applyNumberFormat="0" applyBorder="0" applyAlignment="0" applyProtection="0"/>
    <xf numFmtId="164" fontId="24" fillId="17" borderId="0" applyNumberFormat="0" applyBorder="0" applyAlignment="0" applyProtection="0"/>
    <xf numFmtId="164" fontId="6" fillId="18" borderId="0" applyNumberFormat="0" applyBorder="0" applyAlignment="0" applyProtection="0"/>
    <xf numFmtId="164" fontId="6" fillId="19" borderId="0" applyNumberFormat="0" applyBorder="0" applyAlignment="0" applyProtection="0"/>
    <xf numFmtId="164" fontId="24" fillId="20" borderId="0" applyNumberFormat="0" applyBorder="0" applyAlignment="0" applyProtection="0"/>
    <xf numFmtId="164" fontId="24" fillId="21" borderId="0" applyNumberFormat="0" applyBorder="0" applyAlignment="0" applyProtection="0"/>
    <xf numFmtId="164" fontId="6" fillId="22" borderId="0" applyNumberFormat="0" applyBorder="0" applyAlignment="0" applyProtection="0"/>
    <xf numFmtId="164" fontId="6" fillId="23" borderId="0" applyNumberFormat="0" applyBorder="0" applyAlignment="0" applyProtection="0"/>
    <xf numFmtId="164" fontId="24" fillId="24" borderId="0" applyNumberFormat="0" applyBorder="0" applyAlignment="0" applyProtection="0"/>
    <xf numFmtId="164" fontId="24" fillId="25" borderId="0" applyNumberFormat="0" applyBorder="0" applyAlignment="0" applyProtection="0"/>
    <xf numFmtId="164" fontId="6" fillId="26" borderId="0" applyNumberFormat="0" applyBorder="0" applyAlignment="0" applyProtection="0"/>
    <xf numFmtId="164" fontId="6" fillId="27" borderId="0" applyNumberFormat="0" applyBorder="0" applyAlignment="0" applyProtection="0"/>
    <xf numFmtId="164" fontId="24" fillId="28" borderId="0" applyNumberFormat="0" applyBorder="0" applyAlignment="0" applyProtection="0"/>
    <xf numFmtId="164" fontId="24" fillId="29" borderId="0" applyNumberFormat="0" applyBorder="0" applyAlignment="0" applyProtection="0"/>
    <xf numFmtId="164" fontId="6" fillId="30" borderId="0" applyNumberFormat="0" applyBorder="0" applyAlignment="0" applyProtection="0"/>
    <xf numFmtId="164" fontId="6" fillId="31" borderId="0" applyNumberFormat="0" applyBorder="0" applyAlignment="0" applyProtection="0"/>
    <xf numFmtId="164" fontId="24" fillId="32" borderId="0" applyNumberFormat="0" applyBorder="0" applyAlignment="0" applyProtection="0"/>
    <xf numFmtId="164" fontId="26" fillId="0" borderId="0"/>
    <xf numFmtId="164" fontId="25" fillId="33" borderId="0" applyNumberFormat="0" applyBorder="0" applyAlignment="0" applyProtection="0"/>
    <xf numFmtId="164" fontId="25" fillId="34" borderId="0" applyNumberFormat="0" applyBorder="0" applyAlignment="0" applyProtection="0"/>
    <xf numFmtId="164" fontId="25" fillId="35" borderId="0" applyNumberFormat="0" applyBorder="0" applyAlignment="0" applyProtection="0"/>
    <xf numFmtId="164" fontId="25" fillId="36" borderId="0" applyNumberFormat="0" applyBorder="0" applyAlignment="0" applyProtection="0"/>
    <xf numFmtId="164" fontId="25" fillId="37" borderId="0" applyNumberFormat="0" applyBorder="0" applyAlignment="0" applyProtection="0"/>
    <xf numFmtId="164" fontId="25" fillId="38" borderId="0" applyNumberFormat="0" applyBorder="0" applyAlignment="0" applyProtection="0"/>
    <xf numFmtId="164" fontId="25" fillId="39" borderId="0" applyNumberFormat="0" applyBorder="0" applyAlignment="0" applyProtection="0"/>
    <xf numFmtId="164" fontId="25" fillId="40" borderId="0" applyNumberFormat="0" applyBorder="0" applyAlignment="0" applyProtection="0"/>
    <xf numFmtId="164" fontId="25" fillId="41" borderId="0" applyNumberFormat="0" applyBorder="0" applyAlignment="0" applyProtection="0"/>
    <xf numFmtId="164" fontId="25" fillId="36" borderId="0" applyNumberFormat="0" applyBorder="0" applyAlignment="0" applyProtection="0"/>
    <xf numFmtId="164" fontId="25" fillId="39" borderId="0" applyNumberFormat="0" applyBorder="0" applyAlignment="0" applyProtection="0"/>
    <xf numFmtId="164" fontId="25" fillId="42" borderId="0" applyNumberFormat="0" applyBorder="0" applyAlignment="0" applyProtection="0"/>
    <xf numFmtId="164" fontId="27" fillId="43" borderId="0" applyNumberFormat="0" applyBorder="0" applyAlignment="0" applyProtection="0"/>
    <xf numFmtId="164" fontId="27" fillId="40" borderId="0" applyNumberFormat="0" applyBorder="0" applyAlignment="0" applyProtection="0"/>
    <xf numFmtId="164" fontId="27" fillId="41" borderId="0" applyNumberFormat="0" applyBorder="0" applyAlignment="0" applyProtection="0"/>
    <xf numFmtId="164" fontId="27" fillId="44" borderId="0" applyNumberFormat="0" applyBorder="0" applyAlignment="0" applyProtection="0"/>
    <xf numFmtId="164" fontId="27" fillId="45" borderId="0" applyNumberFormat="0" applyBorder="0" applyAlignment="0" applyProtection="0"/>
    <xf numFmtId="164" fontId="27" fillId="46" borderId="0" applyNumberFormat="0" applyBorder="0" applyAlignment="0" applyProtection="0"/>
    <xf numFmtId="164" fontId="28" fillId="0" borderId="0"/>
    <xf numFmtId="164" fontId="27" fillId="47" borderId="0" applyNumberFormat="0" applyBorder="0" applyAlignment="0" applyProtection="0"/>
    <xf numFmtId="164" fontId="27" fillId="48" borderId="0" applyNumberFormat="0" applyBorder="0" applyAlignment="0" applyProtection="0"/>
    <xf numFmtId="164" fontId="27" fillId="49" borderId="0" applyNumberFormat="0" applyBorder="0" applyAlignment="0" applyProtection="0"/>
    <xf numFmtId="164" fontId="27" fillId="44" borderId="0" applyNumberFormat="0" applyBorder="0" applyAlignment="0" applyProtection="0"/>
    <xf numFmtId="164" fontId="27" fillId="45" borderId="0" applyNumberFormat="0" applyBorder="0" applyAlignment="0" applyProtection="0"/>
    <xf numFmtId="164" fontId="27" fillId="50" borderId="0" applyNumberFormat="0" applyBorder="0" applyAlignment="0" applyProtection="0"/>
    <xf numFmtId="164" fontId="29" fillId="38" borderId="11" applyNumberFormat="0" applyAlignment="0" applyProtection="0"/>
    <xf numFmtId="164" fontId="30" fillId="51" borderId="12" applyNumberFormat="0" applyAlignment="0" applyProtection="0"/>
    <xf numFmtId="164" fontId="31" fillId="51" borderId="11" applyNumberFormat="0" applyAlignment="0" applyProtection="0"/>
    <xf numFmtId="164" fontId="33" fillId="0" borderId="13" applyNumberFormat="0" applyFill="0" applyAlignment="0" applyProtection="0"/>
    <xf numFmtId="164" fontId="34" fillId="0" borderId="14" applyNumberFormat="0" applyFill="0" applyAlignment="0" applyProtection="0"/>
    <xf numFmtId="164" fontId="35" fillId="0" borderId="15" applyNumberFormat="0" applyFill="0" applyAlignment="0" applyProtection="0"/>
    <xf numFmtId="164" fontId="35" fillId="0" borderId="0" applyNumberFormat="0" applyFill="0" applyBorder="0" applyAlignment="0" applyProtection="0"/>
    <xf numFmtId="164" fontId="36" fillId="0" borderId="16" applyNumberFormat="0" applyFill="0" applyAlignment="0" applyProtection="0"/>
    <xf numFmtId="164" fontId="37" fillId="52" borderId="17" applyNumberFormat="0" applyAlignment="0" applyProtection="0"/>
    <xf numFmtId="164" fontId="38" fillId="0" borderId="0" applyNumberFormat="0" applyFill="0" applyBorder="0" applyAlignment="0" applyProtection="0"/>
    <xf numFmtId="164" fontId="39" fillId="53" borderId="0" applyNumberFormat="0" applyBorder="0" applyAlignment="0" applyProtection="0"/>
    <xf numFmtId="164" fontId="25" fillId="0" borderId="0"/>
    <xf numFmtId="164" fontId="26" fillId="0" borderId="0"/>
    <xf numFmtId="164" fontId="26" fillId="0" borderId="0"/>
    <xf numFmtId="164" fontId="40" fillId="34" borderId="0" applyNumberFormat="0" applyBorder="0" applyAlignment="0" applyProtection="0"/>
    <xf numFmtId="164" fontId="41" fillId="0" borderId="0" applyNumberFormat="0" applyFill="0" applyBorder="0" applyAlignment="0" applyProtection="0"/>
    <xf numFmtId="164" fontId="32" fillId="54" borderId="18" applyNumberFormat="0" applyFont="0" applyAlignment="0" applyProtection="0"/>
    <xf numFmtId="9" fontId="26" fillId="0" borderId="0" applyFont="0" applyFill="0" applyBorder="0" applyAlignment="0" applyProtection="0"/>
    <xf numFmtId="164" fontId="42" fillId="0" borderId="19" applyNumberFormat="0" applyFill="0" applyAlignment="0" applyProtection="0"/>
    <xf numFmtId="164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64" fontId="44" fillId="35" borderId="0" applyNumberFormat="0" applyBorder="0" applyAlignment="0" applyProtection="0"/>
    <xf numFmtId="164" fontId="6" fillId="0" borderId="0"/>
    <xf numFmtId="164" fontId="25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26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/>
    <xf numFmtId="0" fontId="5" fillId="0" borderId="0"/>
    <xf numFmtId="164" fontId="5" fillId="0" borderId="0"/>
    <xf numFmtId="164" fontId="5" fillId="8" borderId="9" applyNumberFormat="0" applyFont="0" applyAlignment="0" applyProtection="0"/>
    <xf numFmtId="164" fontId="5" fillId="10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8" borderId="0" applyNumberFormat="0" applyBorder="0" applyAlignment="0" applyProtection="0"/>
    <xf numFmtId="164" fontId="5" fillId="19" borderId="0" applyNumberFormat="0" applyBorder="0" applyAlignment="0" applyProtection="0"/>
    <xf numFmtId="164" fontId="5" fillId="22" borderId="0" applyNumberFormat="0" applyBorder="0" applyAlignment="0" applyProtection="0"/>
    <xf numFmtId="164" fontId="5" fillId="23" borderId="0" applyNumberFormat="0" applyBorder="0" applyAlignment="0" applyProtection="0"/>
    <xf numFmtId="164" fontId="5" fillId="26" borderId="0" applyNumberFormat="0" applyBorder="0" applyAlignment="0" applyProtection="0"/>
    <xf numFmtId="164" fontId="5" fillId="27" borderId="0" applyNumberFormat="0" applyBorder="0" applyAlignment="0" applyProtection="0"/>
    <xf numFmtId="164" fontId="5" fillId="30" borderId="0" applyNumberFormat="0" applyBorder="0" applyAlignment="0" applyProtection="0"/>
    <xf numFmtId="164" fontId="5" fillId="31" borderId="0" applyNumberFormat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0" fontId="45" fillId="0" borderId="21" xfId="0" applyFont="1" applyBorder="1"/>
    <xf numFmtId="0" fontId="45" fillId="0" borderId="21" xfId="0" applyFont="1" applyBorder="1" applyAlignment="1">
      <alignment horizontal="center" vertical="center"/>
    </xf>
    <xf numFmtId="164" fontId="45" fillId="0" borderId="1" xfId="44" applyFont="1" applyBorder="1" applyAlignment="1">
      <alignment wrapText="1"/>
    </xf>
    <xf numFmtId="0" fontId="45" fillId="0" borderId="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21" xfId="0" applyFont="1" applyBorder="1" applyAlignment="1">
      <alignment wrapText="1"/>
    </xf>
    <xf numFmtId="0" fontId="45" fillId="0" borderId="2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wrapText="1"/>
    </xf>
    <xf numFmtId="0" fontId="46" fillId="0" borderId="20" xfId="0" applyFont="1" applyBorder="1" applyAlignment="1">
      <alignment horizontal="center"/>
    </xf>
    <xf numFmtId="0" fontId="45" fillId="0" borderId="1" xfId="0" applyNumberFormat="1" applyFont="1" applyBorder="1" applyAlignment="1">
      <alignment horizontal="center" vertical="center" wrapText="1"/>
    </xf>
    <xf numFmtId="0" fontId="45" fillId="0" borderId="20" xfId="0" applyFont="1" applyBorder="1"/>
    <xf numFmtId="0" fontId="45" fillId="0" borderId="0" xfId="0" applyFont="1" applyAlignment="1">
      <alignment wrapText="1"/>
    </xf>
    <xf numFmtId="0" fontId="46" fillId="0" borderId="21" xfId="0" applyFont="1" applyBorder="1" applyAlignment="1">
      <alignment horizontal="center" wrapText="1"/>
    </xf>
    <xf numFmtId="0" fontId="45" fillId="0" borderId="20" xfId="0" applyFont="1" applyBorder="1" applyAlignment="1">
      <alignment wrapText="1"/>
    </xf>
    <xf numFmtId="0" fontId="47" fillId="0" borderId="0" xfId="0" applyFont="1" applyAlignment="1">
      <alignment horizontal="left" wrapText="1"/>
    </xf>
    <xf numFmtId="164" fontId="45" fillId="0" borderId="22" xfId="44" applyFont="1" applyBorder="1" applyAlignment="1">
      <alignment wrapText="1"/>
    </xf>
    <xf numFmtId="164" fontId="45" fillId="0" borderId="1" xfId="44" applyFont="1" applyBorder="1" applyAlignment="1"/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 wrapText="1"/>
    </xf>
    <xf numFmtId="0" fontId="45" fillId="0" borderId="1" xfId="0" applyFont="1" applyBorder="1" applyAlignment="1">
      <alignment wrapText="1" shrinkToFit="1"/>
    </xf>
    <xf numFmtId="0" fontId="45" fillId="0" borderId="1" xfId="0" applyFont="1" applyBorder="1"/>
    <xf numFmtId="0" fontId="45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wrapText="1"/>
    </xf>
    <xf numFmtId="0" fontId="48" fillId="0" borderId="20" xfId="0" applyFont="1" applyBorder="1" applyAlignment="1">
      <alignment horizontal="left" wrapText="1"/>
    </xf>
    <xf numFmtId="0" fontId="48" fillId="0" borderId="20" xfId="0" applyFont="1" applyBorder="1" applyAlignment="1">
      <alignment wrapText="1"/>
    </xf>
    <xf numFmtId="0" fontId="45" fillId="0" borderId="20" xfId="0" applyFont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5" fillId="55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0" fontId="7" fillId="0" borderId="20" xfId="0" applyFont="1" applyBorder="1"/>
    <xf numFmtId="0" fontId="7" fillId="0" borderId="21" xfId="0" applyFont="1" applyBorder="1" applyAlignment="1">
      <alignment wrapText="1"/>
    </xf>
    <xf numFmtId="0" fontId="7" fillId="0" borderId="21" xfId="0" applyFont="1" applyBorder="1"/>
    <xf numFmtId="0" fontId="49" fillId="0" borderId="20" xfId="0" applyFont="1" applyBorder="1"/>
    <xf numFmtId="0" fontId="7" fillId="0" borderId="1" xfId="0" applyFont="1" applyBorder="1" applyAlignment="1">
      <alignment horizontal="center" vertical="center" wrapText="1"/>
    </xf>
    <xf numFmtId="0" fontId="48" fillId="0" borderId="21" xfId="0" applyFont="1" applyBorder="1" applyAlignment="1">
      <alignment wrapText="1"/>
    </xf>
    <xf numFmtId="0" fontId="48" fillId="0" borderId="0" xfId="0" applyFont="1" applyAlignment="1">
      <alignment wrapText="1"/>
    </xf>
    <xf numFmtId="0" fontId="52" fillId="0" borderId="20" xfId="0" applyFont="1" applyBorder="1" applyAlignment="1">
      <alignment horizontal="center"/>
    </xf>
    <xf numFmtId="49" fontId="51" fillId="55" borderId="20" xfId="206" applyNumberFormat="1" applyFont="1" applyFill="1" applyBorder="1" applyAlignment="1">
      <alignment horizontal="center" vertical="center"/>
    </xf>
    <xf numFmtId="49" fontId="50" fillId="55" borderId="20" xfId="206" applyNumberFormat="1" applyFont="1" applyFill="1" applyBorder="1" applyAlignment="1">
      <alignment horizontal="center" vertical="center" wrapText="1"/>
    </xf>
    <xf numFmtId="0" fontId="51" fillId="55" borderId="20" xfId="206" applyFont="1" applyFill="1" applyBorder="1" applyAlignment="1">
      <alignment horizontal="center" vertical="center"/>
    </xf>
    <xf numFmtId="49" fontId="50" fillId="55" borderId="20" xfId="206" applyNumberFormat="1" applyFont="1" applyFill="1" applyBorder="1" applyAlignment="1">
      <alignment horizontal="center" vertical="center"/>
    </xf>
    <xf numFmtId="14" fontId="7" fillId="0" borderId="20" xfId="206" applyNumberFormat="1" applyFont="1" applyFill="1" applyBorder="1" applyAlignment="1">
      <alignment vertical="center" wrapText="1"/>
    </xf>
    <xf numFmtId="49" fontId="7" fillId="0" borderId="20" xfId="206" applyNumberFormat="1" applyFont="1" applyFill="1" applyBorder="1" applyAlignment="1">
      <alignment horizontal="center" vertical="center" wrapText="1"/>
    </xf>
    <xf numFmtId="14" fontId="7" fillId="0" borderId="20" xfId="206" applyNumberFormat="1" applyFont="1" applyFill="1" applyBorder="1" applyAlignment="1">
      <alignment horizontal="center" vertical="center" wrapText="1"/>
    </xf>
    <xf numFmtId="49" fontId="7" fillId="55" borderId="20" xfId="206" applyNumberFormat="1" applyFont="1" applyFill="1" applyBorder="1" applyAlignment="1">
      <alignment horizontal="center" vertical="center" wrapText="1"/>
    </xf>
    <xf numFmtId="0" fontId="45" fillId="0" borderId="20" xfId="206" applyNumberFormat="1" applyFont="1" applyBorder="1" applyAlignment="1">
      <alignment horizontal="left" vertical="top" wrapText="1"/>
    </xf>
    <xf numFmtId="0" fontId="45" fillId="0" borderId="20" xfId="206" applyFont="1" applyBorder="1" applyAlignment="1">
      <alignment horizontal="left" vertical="top"/>
    </xf>
    <xf numFmtId="49" fontId="7" fillId="0" borderId="20" xfId="206" applyNumberFormat="1" applyFont="1" applyBorder="1" applyAlignment="1">
      <alignment horizontal="center" vertical="center" wrapText="1"/>
    </xf>
    <xf numFmtId="0" fontId="50" fillId="55" borderId="20" xfId="206" applyFont="1" applyFill="1" applyBorder="1" applyAlignment="1">
      <alignment horizontal="center" vertical="center" wrapText="1"/>
    </xf>
    <xf numFmtId="49" fontId="45" fillId="55" borderId="20" xfId="206" applyNumberFormat="1" applyFont="1" applyFill="1" applyBorder="1" applyAlignment="1">
      <alignment horizontal="left" vertical="top" wrapText="1"/>
    </xf>
    <xf numFmtId="0" fontId="45" fillId="55" borderId="20" xfId="206" applyFont="1" applyFill="1" applyBorder="1" applyAlignment="1">
      <alignment horizontal="left" vertical="top" wrapText="1"/>
    </xf>
    <xf numFmtId="0" fontId="45" fillId="0" borderId="20" xfId="206" applyFont="1" applyBorder="1" applyAlignment="1">
      <alignment horizontal="left" vertical="top" wrapText="1"/>
    </xf>
    <xf numFmtId="14" fontId="7" fillId="55" borderId="20" xfId="206" applyNumberFormat="1" applyFont="1" applyFill="1" applyBorder="1" applyAlignment="1">
      <alignment vertical="center" wrapText="1"/>
    </xf>
    <xf numFmtId="0" fontId="46" fillId="0" borderId="20" xfId="206" applyFont="1" applyBorder="1" applyAlignment="1">
      <alignment horizontal="center" vertical="top"/>
    </xf>
    <xf numFmtId="14" fontId="7" fillId="0" borderId="20" xfId="206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46" fillId="5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2" fillId="56" borderId="20" xfId="0" applyFont="1" applyFill="1" applyBorder="1" applyAlignment="1">
      <alignment horizontal="center"/>
    </xf>
    <xf numFmtId="0" fontId="7" fillId="0" borderId="20" xfId="206" applyFont="1" applyFill="1" applyBorder="1" applyAlignment="1">
      <alignment horizontal="center" vertical="center" wrapText="1"/>
    </xf>
    <xf numFmtId="0" fontId="7" fillId="55" borderId="20" xfId="206" applyFont="1" applyFill="1" applyBorder="1" applyAlignment="1">
      <alignment horizontal="center" vertical="center" wrapText="1"/>
    </xf>
    <xf numFmtId="0" fontId="45" fillId="56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14" fontId="45" fillId="0" borderId="20" xfId="207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56" borderId="20" xfId="206" applyNumberFormat="1" applyFont="1" applyFill="1" applyBorder="1" applyAlignment="1">
      <alignment horizontal="center" vertical="center" wrapText="1"/>
    </xf>
    <xf numFmtId="49" fontId="51" fillId="56" borderId="20" xfId="206" applyNumberFormat="1" applyFont="1" applyFill="1" applyBorder="1" applyAlignment="1">
      <alignment horizontal="center" vertical="center"/>
    </xf>
    <xf numFmtId="0" fontId="45" fillId="56" borderId="20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5" fillId="0" borderId="20" xfId="0" applyNumberFormat="1" applyFont="1" applyBorder="1" applyAlignment="1">
      <alignment horizontal="center" vertical="center" wrapText="1"/>
    </xf>
    <xf numFmtId="0" fontId="46" fillId="56" borderId="0" xfId="0" applyFont="1" applyFill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5" fillId="56" borderId="1" xfId="0" applyFont="1" applyFill="1" applyBorder="1" applyAlignment="1">
      <alignment horizontal="center"/>
    </xf>
    <xf numFmtId="0" fontId="7" fillId="55" borderId="21" xfId="0" applyFont="1" applyFill="1" applyBorder="1"/>
    <xf numFmtId="0" fontId="46" fillId="56" borderId="20" xfId="206" applyFont="1" applyFill="1" applyBorder="1" applyAlignment="1">
      <alignment horizontal="center" vertical="top"/>
    </xf>
    <xf numFmtId="49" fontId="53" fillId="57" borderId="20" xfId="206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6" fillId="56" borderId="1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6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56" borderId="20" xfId="0" applyFont="1" applyFill="1" applyBorder="1" applyAlignment="1">
      <alignment horizontal="center"/>
    </xf>
    <xf numFmtId="0" fontId="7" fillId="55" borderId="20" xfId="0" applyFont="1" applyFill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5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208" applyFont="1" applyBorder="1" applyAlignment="1">
      <alignment wrapText="1"/>
    </xf>
    <xf numFmtId="0" fontId="45" fillId="0" borderId="20" xfId="206" applyFont="1" applyBorder="1" applyAlignment="1">
      <alignment horizontal="center" vertical="top"/>
    </xf>
    <xf numFmtId="0" fontId="53" fillId="0" borderId="20" xfId="206" applyFont="1" applyBorder="1" applyAlignment="1">
      <alignment horizontal="center" vertical="top"/>
    </xf>
    <xf numFmtId="0" fontId="45" fillId="56" borderId="20" xfId="206" applyFont="1" applyFill="1" applyBorder="1" applyAlignment="1">
      <alignment horizontal="center" vertical="top"/>
    </xf>
    <xf numFmtId="0" fontId="45" fillId="55" borderId="20" xfId="206" applyFont="1" applyFill="1" applyBorder="1" applyAlignment="1">
      <alignment horizontal="center" vertical="top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7" fillId="0" borderId="20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7" fillId="0" borderId="21" xfId="0" applyFont="1" applyBorder="1" applyAlignment="1"/>
    <xf numFmtId="0" fontId="51" fillId="55" borderId="20" xfId="206" applyFont="1" applyFill="1" applyBorder="1" applyAlignment="1">
      <alignment horizontal="left" vertical="center" wrapText="1"/>
    </xf>
    <xf numFmtId="14" fontId="50" fillId="55" borderId="2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</cellXfs>
  <cellStyles count="209">
    <cellStyle name="20% - Акцент1 2" xfId="45"/>
    <cellStyle name="20% - Акцент1 3" xfId="127"/>
    <cellStyle name="20% - Акцент1 3 2" xfId="186"/>
    <cellStyle name="20% - Акцент1 4" xfId="21"/>
    <cellStyle name="20% - Акцент1 4 2" xfId="160"/>
    <cellStyle name="20% - Акцент2 2" xfId="46"/>
    <cellStyle name="20% - Акцент2 3" xfId="131"/>
    <cellStyle name="20% - Акцент2 3 2" xfId="188"/>
    <cellStyle name="20% - Акцент2 4" xfId="25"/>
    <cellStyle name="20% - Акцент2 4 2" xfId="162"/>
    <cellStyle name="20% - Акцент3 2" xfId="47"/>
    <cellStyle name="20% - Акцент3 3" xfId="135"/>
    <cellStyle name="20% - Акцент3 3 2" xfId="190"/>
    <cellStyle name="20% - Акцент3 4" xfId="29"/>
    <cellStyle name="20% - Акцент3 4 2" xfId="164"/>
    <cellStyle name="20% - Акцент4 2" xfId="48"/>
    <cellStyle name="20% - Акцент4 3" xfId="139"/>
    <cellStyle name="20% - Акцент4 3 2" xfId="192"/>
    <cellStyle name="20% - Акцент4 4" xfId="33"/>
    <cellStyle name="20% - Акцент4 4 2" xfId="166"/>
    <cellStyle name="20% - Акцент5 2" xfId="49"/>
    <cellStyle name="20% - Акцент5 3" xfId="143"/>
    <cellStyle name="20% - Акцент5 3 2" xfId="194"/>
    <cellStyle name="20% - Акцент5 4" xfId="37"/>
    <cellStyle name="20% - Акцент5 4 2" xfId="168"/>
    <cellStyle name="20% - Акцент6 2" xfId="50"/>
    <cellStyle name="20% - Акцент6 3" xfId="147"/>
    <cellStyle name="20% - Акцент6 3 2" xfId="196"/>
    <cellStyle name="20% - Акцент6 4" xfId="41"/>
    <cellStyle name="20% - Акцент6 4 2" xfId="170"/>
    <cellStyle name="40% - Акцент1 2" xfId="51"/>
    <cellStyle name="40% - Акцент1 3" xfId="128"/>
    <cellStyle name="40% - Акцент1 3 2" xfId="187"/>
    <cellStyle name="40% - Акцент1 4" xfId="22"/>
    <cellStyle name="40% - Акцент1 4 2" xfId="161"/>
    <cellStyle name="40% - Акцент2 2" xfId="52"/>
    <cellStyle name="40% - Акцент2 3" xfId="132"/>
    <cellStyle name="40% - Акцент2 3 2" xfId="189"/>
    <cellStyle name="40% - Акцент2 4" xfId="26"/>
    <cellStyle name="40% - Акцент2 4 2" xfId="163"/>
    <cellStyle name="40% - Акцент3 2" xfId="53"/>
    <cellStyle name="40% - Акцент3 3" xfId="136"/>
    <cellStyle name="40% - Акцент3 3 2" xfId="191"/>
    <cellStyle name="40% - Акцент3 4" xfId="30"/>
    <cellStyle name="40% - Акцент3 4 2" xfId="165"/>
    <cellStyle name="40% - Акцент4 2" xfId="54"/>
    <cellStyle name="40% - Акцент4 3" xfId="140"/>
    <cellStyle name="40% - Акцент4 3 2" xfId="193"/>
    <cellStyle name="40% - Акцент4 4" xfId="34"/>
    <cellStyle name="40% - Акцент4 4 2" xfId="167"/>
    <cellStyle name="40% - Акцент5 2" xfId="55"/>
    <cellStyle name="40% - Акцент5 3" xfId="144"/>
    <cellStyle name="40% - Акцент5 3 2" xfId="195"/>
    <cellStyle name="40% - Акцент5 4" xfId="38"/>
    <cellStyle name="40% - Акцент5 4 2" xfId="169"/>
    <cellStyle name="40% - Акцент6 2" xfId="56"/>
    <cellStyle name="40% - Акцент6 3" xfId="148"/>
    <cellStyle name="40% - Акцент6 3 2" xfId="197"/>
    <cellStyle name="40% - Акцент6 4" xfId="42"/>
    <cellStyle name="40% - Акцент6 4 2" xfId="171"/>
    <cellStyle name="60% - Акцент1 2" xfId="57"/>
    <cellStyle name="60% - Акцент1 3" xfId="129"/>
    <cellStyle name="60% - Акцент1 4" xfId="23"/>
    <cellStyle name="60% - Акцент2 2" xfId="58"/>
    <cellStyle name="60% - Акцент2 3" xfId="133"/>
    <cellStyle name="60% - Акцент2 4" xfId="27"/>
    <cellStyle name="60% - Акцент3 2" xfId="59"/>
    <cellStyle name="60% - Акцент3 3" xfId="137"/>
    <cellStyle name="60% - Акцент3 4" xfId="31"/>
    <cellStyle name="60% - Акцент4 2" xfId="60"/>
    <cellStyle name="60% - Акцент4 3" xfId="141"/>
    <cellStyle name="60% - Акцент4 4" xfId="35"/>
    <cellStyle name="60% - Акцент5 2" xfId="61"/>
    <cellStyle name="60% - Акцент5 3" xfId="145"/>
    <cellStyle name="60% - Акцент5 4" xfId="39"/>
    <cellStyle name="60% - Акцент6 2" xfId="62"/>
    <cellStyle name="60% - Акцент6 3" xfId="149"/>
    <cellStyle name="60% - Акцент6 4" xfId="43"/>
    <cellStyle name="Excel Built-in Normal" xfId="63"/>
    <cellStyle name="Акцент1 2" xfId="64"/>
    <cellStyle name="Акцент1 3" xfId="126"/>
    <cellStyle name="Акцент1 4" xfId="20"/>
    <cellStyle name="Акцент2 2" xfId="65"/>
    <cellStyle name="Акцент2 3" xfId="130"/>
    <cellStyle name="Акцент2 4" xfId="24"/>
    <cellStyle name="Акцент3 2" xfId="66"/>
    <cellStyle name="Акцент3 3" xfId="134"/>
    <cellStyle name="Акцент3 4" xfId="28"/>
    <cellStyle name="Акцент4 2" xfId="67"/>
    <cellStyle name="Акцент4 3" xfId="138"/>
    <cellStyle name="Акцент4 4" xfId="32"/>
    <cellStyle name="Акцент5 2" xfId="68"/>
    <cellStyle name="Акцент5 3" xfId="142"/>
    <cellStyle name="Акцент5 4" xfId="36"/>
    <cellStyle name="Акцент6 2" xfId="69"/>
    <cellStyle name="Акцент6 3" xfId="146"/>
    <cellStyle name="Акцент6 4" xfId="40"/>
    <cellStyle name="Ввод  2" xfId="70"/>
    <cellStyle name="Ввод  3" xfId="117"/>
    <cellStyle name="Ввод  4" xfId="11"/>
    <cellStyle name="Вывод 2" xfId="71"/>
    <cellStyle name="Вывод 3" xfId="118"/>
    <cellStyle name="Вывод 4" xfId="12"/>
    <cellStyle name="Вычисление 2" xfId="72"/>
    <cellStyle name="Вычисление 3" xfId="119"/>
    <cellStyle name="Вычисление 4" xfId="13"/>
    <cellStyle name="Заголовок 1 2" xfId="73"/>
    <cellStyle name="Заголовок 1 3" xfId="110"/>
    <cellStyle name="Заголовок 1 4" xfId="4"/>
    <cellStyle name="Заголовок 2 2" xfId="74"/>
    <cellStyle name="Заголовок 2 3" xfId="111"/>
    <cellStyle name="Заголовок 2 4" xfId="5"/>
    <cellStyle name="Заголовок 3 2" xfId="75"/>
    <cellStyle name="Заголовок 3 3" xfId="112"/>
    <cellStyle name="Заголовок 3 4" xfId="6"/>
    <cellStyle name="Заголовок 4 2" xfId="76"/>
    <cellStyle name="Заголовок 4 3" xfId="113"/>
    <cellStyle name="Заголовок 4 4" xfId="7"/>
    <cellStyle name="Итог 2" xfId="77"/>
    <cellStyle name="Итог 3" xfId="125"/>
    <cellStyle name="Итог 4" xfId="19"/>
    <cellStyle name="Контрольная ячейка 2" xfId="78"/>
    <cellStyle name="Контрольная ячейка 3" xfId="121"/>
    <cellStyle name="Контрольная ячейка 4" xfId="15"/>
    <cellStyle name="Название 2" xfId="79"/>
    <cellStyle name="Название 3" xfId="109"/>
    <cellStyle name="Название 4" xfId="3"/>
    <cellStyle name="Нейтральный 2" xfId="80"/>
    <cellStyle name="Нейтральный 3" xfId="116"/>
    <cellStyle name="Нейтральный 4" xfId="10"/>
    <cellStyle name="Обычный" xfId="0" builtinId="0"/>
    <cellStyle name="Обычный 10" xfId="151"/>
    <cellStyle name="Обычный 10 2" xfId="199"/>
    <cellStyle name="Обычный 11" xfId="152"/>
    <cellStyle name="Обычный 11 2" xfId="200"/>
    <cellStyle name="Обычный 12" xfId="154"/>
    <cellStyle name="Обычный 12 2" xfId="202"/>
    <cellStyle name="Обычный 13" xfId="155"/>
    <cellStyle name="Обычный 13 2" xfId="203"/>
    <cellStyle name="Обычный 14" xfId="2"/>
    <cellStyle name="Обычный 14 2" xfId="158"/>
    <cellStyle name="Обычный 15" xfId="1"/>
    <cellStyle name="Обычный 16" xfId="157"/>
    <cellStyle name="Обычный 17" xfId="205"/>
    <cellStyle name="Обычный 18" xfId="206"/>
    <cellStyle name="Обычный 19" xfId="207"/>
    <cellStyle name="Обычный 2" xfId="44"/>
    <cellStyle name="Обычный 2 2" xfId="93"/>
    <cellStyle name="Обычный 2 3" xfId="81"/>
    <cellStyle name="Обычный 2 4" xfId="156"/>
    <cellStyle name="Обычный 2 4 2" xfId="204"/>
    <cellStyle name="Обычный 20" xfId="208"/>
    <cellStyle name="Обычный 3" xfId="92"/>
    <cellStyle name="Обычный 3 2" xfId="96"/>
    <cellStyle name="Обычный 3 2 2" xfId="100"/>
    <cellStyle name="Обычный 3 2 2 2" xfId="106"/>
    <cellStyle name="Обычный 3 2 2 2 2" xfId="183"/>
    <cellStyle name="Обычный 3 2 2 3" xfId="177"/>
    <cellStyle name="Обычный 3 2 3" xfId="98"/>
    <cellStyle name="Обычный 3 2 3 2" xfId="104"/>
    <cellStyle name="Обычный 3 2 3 2 2" xfId="181"/>
    <cellStyle name="Обычный 3 2 3 3" xfId="175"/>
    <cellStyle name="Обычный 3 2 4" xfId="102"/>
    <cellStyle name="Обычный 3 2 4 2" xfId="179"/>
    <cellStyle name="Обычный 3 2 5" xfId="173"/>
    <cellStyle name="Обычный 3 3" xfId="99"/>
    <cellStyle name="Обычный 3 3 2" xfId="105"/>
    <cellStyle name="Обычный 3 3 2 2" xfId="182"/>
    <cellStyle name="Обычный 3 3 3" xfId="176"/>
    <cellStyle name="Обычный 3 4" xfId="97"/>
    <cellStyle name="Обычный 3 4 2" xfId="103"/>
    <cellStyle name="Обычный 3 4 2 2" xfId="180"/>
    <cellStyle name="Обычный 3 4 3" xfId="174"/>
    <cellStyle name="Обычный 3 5" xfId="101"/>
    <cellStyle name="Обычный 3 5 2" xfId="178"/>
    <cellStyle name="Обычный 3 6" xfId="172"/>
    <cellStyle name="Обычный 4" xfId="107"/>
    <cellStyle name="Обычный 5" xfId="108"/>
    <cellStyle name="Обычный 5 2" xfId="184"/>
    <cellStyle name="Обычный 6" xfId="82"/>
    <cellStyle name="Обычный 7" xfId="83"/>
    <cellStyle name="Обычный 8" xfId="150"/>
    <cellStyle name="Обычный 8 2" xfId="198"/>
    <cellStyle name="Обычный 9" xfId="153"/>
    <cellStyle name="Обычный 9 2" xfId="201"/>
    <cellStyle name="Плохой 2" xfId="84"/>
    <cellStyle name="Плохой 3" xfId="115"/>
    <cellStyle name="Плохой 4" xfId="9"/>
    <cellStyle name="Пояснение 2" xfId="85"/>
    <cellStyle name="Пояснение 3" xfId="124"/>
    <cellStyle name="Пояснение 4" xfId="18"/>
    <cellStyle name="Примечание 2" xfId="86"/>
    <cellStyle name="Примечание 3" xfId="123"/>
    <cellStyle name="Примечание 3 2" xfId="185"/>
    <cellStyle name="Примечание 4" xfId="17"/>
    <cellStyle name="Примечание 4 2" xfId="159"/>
    <cellStyle name="Процентный 2" xfId="94"/>
    <cellStyle name="Процентный 3" xfId="87"/>
    <cellStyle name="Связанная ячейка 2" xfId="88"/>
    <cellStyle name="Связанная ячейка 3" xfId="120"/>
    <cellStyle name="Связанная ячейка 4" xfId="14"/>
    <cellStyle name="Текст предупреждения 2" xfId="89"/>
    <cellStyle name="Текст предупреждения 3" xfId="122"/>
    <cellStyle name="Текст предупреждения 4" xfId="16"/>
    <cellStyle name="Финансовый 2" xfId="95"/>
    <cellStyle name="Финансовый 3" xfId="90"/>
    <cellStyle name="Хороший 2" xfId="91"/>
    <cellStyle name="Хороший 3" xfId="114"/>
    <cellStyle name="Хороший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3"/>
  <sheetViews>
    <sheetView tabSelected="1" topLeftCell="A2" zoomScale="55" zoomScaleNormal="55" workbookViewId="0">
      <selection activeCell="E10" sqref="E10"/>
    </sheetView>
  </sheetViews>
  <sheetFormatPr defaultRowHeight="15.75" x14ac:dyDescent="0.25"/>
  <cols>
    <col min="1" max="1" width="4.7109375" style="1" customWidth="1"/>
    <col min="2" max="2" width="5.42578125" style="1" customWidth="1"/>
    <col min="3" max="3" width="56.42578125" style="1" customWidth="1"/>
    <col min="4" max="4" width="15" style="1" customWidth="1"/>
    <col min="5" max="5" width="15.85546875" style="1" customWidth="1"/>
    <col min="6" max="6" width="17.28515625" style="1" customWidth="1"/>
    <col min="7" max="7" width="18.28515625" style="1" customWidth="1"/>
    <col min="8" max="8" width="15.5703125" style="1" customWidth="1"/>
    <col min="9" max="9" width="16" style="1" customWidth="1"/>
    <col min="10" max="10" width="14.85546875" style="1" customWidth="1"/>
    <col min="11" max="11" width="16" style="1" customWidth="1"/>
    <col min="12" max="12" width="35" style="1" customWidth="1"/>
    <col min="13" max="13" width="30.85546875" style="1" customWidth="1"/>
    <col min="14" max="16384" width="9.140625" style="1"/>
  </cols>
  <sheetData>
    <row r="1" spans="1:14" ht="49.5" customHeight="1" x14ac:dyDescent="0.25">
      <c r="J1" s="129" t="s">
        <v>1</v>
      </c>
      <c r="K1" s="129"/>
      <c r="L1" s="129"/>
      <c r="M1" s="129"/>
    </row>
    <row r="4" spans="1:14" x14ac:dyDescent="0.25">
      <c r="A4" s="2"/>
      <c r="B4" s="130" t="s">
        <v>289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2"/>
    </row>
    <row r="5" spans="1:14" x14ac:dyDescent="0.25">
      <c r="A5" s="2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2"/>
    </row>
    <row r="6" spans="1:14" ht="150" customHeight="1" x14ac:dyDescent="0.25">
      <c r="B6" s="48" t="s">
        <v>0</v>
      </c>
      <c r="C6" s="48" t="s">
        <v>11</v>
      </c>
      <c r="D6" s="48" t="s">
        <v>2</v>
      </c>
      <c r="E6" s="48" t="s">
        <v>3</v>
      </c>
      <c r="F6" s="48" t="s">
        <v>4</v>
      </c>
      <c r="G6" s="48" t="s">
        <v>5</v>
      </c>
      <c r="H6" s="48" t="s">
        <v>6</v>
      </c>
      <c r="I6" s="48" t="s">
        <v>7</v>
      </c>
      <c r="J6" s="48" t="s">
        <v>8</v>
      </c>
      <c r="K6" s="48" t="s">
        <v>9</v>
      </c>
      <c r="L6" s="48" t="s">
        <v>10</v>
      </c>
      <c r="M6" s="48" t="s">
        <v>12</v>
      </c>
    </row>
    <row r="7" spans="1:14" x14ac:dyDescent="0.25">
      <c r="B7" s="48">
        <v>1</v>
      </c>
      <c r="C7" s="48">
        <v>2</v>
      </c>
      <c r="D7" s="48">
        <v>3</v>
      </c>
      <c r="E7" s="48">
        <v>4</v>
      </c>
      <c r="F7" s="48">
        <v>5</v>
      </c>
      <c r="G7" s="48">
        <v>6</v>
      </c>
      <c r="H7" s="48">
        <v>7</v>
      </c>
      <c r="I7" s="48">
        <v>8</v>
      </c>
      <c r="J7" s="48">
        <v>9</v>
      </c>
      <c r="K7" s="48">
        <v>10</v>
      </c>
      <c r="L7" s="48">
        <v>11</v>
      </c>
      <c r="M7" s="48">
        <v>12</v>
      </c>
    </row>
    <row r="8" spans="1:14" ht="27" customHeight="1" x14ac:dyDescent="0.25">
      <c r="B8" s="48"/>
      <c r="C8" s="3" t="s">
        <v>13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108"/>
    </row>
    <row r="9" spans="1:14" ht="24" customHeight="1" x14ac:dyDescent="0.3">
      <c r="B9" s="48"/>
      <c r="C9" s="90" t="s">
        <v>129</v>
      </c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4" ht="29.25" customHeight="1" x14ac:dyDescent="0.25">
      <c r="B10" s="48">
        <v>1</v>
      </c>
      <c r="C10" s="4" t="s">
        <v>14</v>
      </c>
      <c r="D10" s="48">
        <v>1</v>
      </c>
      <c r="E10" s="48">
        <f>D10*566/100</f>
        <v>5.66</v>
      </c>
      <c r="F10" s="48">
        <v>0</v>
      </c>
      <c r="G10" s="48">
        <f>F10*566/100</f>
        <v>0</v>
      </c>
      <c r="H10" s="48">
        <v>0</v>
      </c>
      <c r="I10" s="48">
        <f t="shared" ref="I10:I61" si="0">H10*566/100</f>
        <v>0</v>
      </c>
      <c r="J10" s="48">
        <f>H10-F10</f>
        <v>0</v>
      </c>
      <c r="K10" s="48">
        <f>I10-G10</f>
        <v>0</v>
      </c>
      <c r="L10" s="48"/>
      <c r="M10" s="48"/>
    </row>
    <row r="11" spans="1:14" ht="37.5" customHeight="1" x14ac:dyDescent="0.25">
      <c r="B11" s="12">
        <v>2</v>
      </c>
      <c r="C11" s="17" t="s">
        <v>121</v>
      </c>
      <c r="D11" s="12">
        <v>5</v>
      </c>
      <c r="E11" s="12">
        <f t="shared" ref="E11:E73" si="1">D11*566/100</f>
        <v>28.3</v>
      </c>
      <c r="F11" s="12">
        <v>0</v>
      </c>
      <c r="G11" s="12">
        <f t="shared" ref="G11:G73" si="2">F11*566/100</f>
        <v>0</v>
      </c>
      <c r="H11" s="12">
        <v>0</v>
      </c>
      <c r="I11" s="12">
        <f t="shared" si="0"/>
        <v>0</v>
      </c>
      <c r="J11" s="12">
        <f t="shared" ref="J11:J73" si="3">H11-F11</f>
        <v>0</v>
      </c>
      <c r="K11" s="12">
        <f t="shared" ref="K11:K73" si="4">I11-G11</f>
        <v>0</v>
      </c>
      <c r="L11" s="12"/>
      <c r="M11" s="12"/>
    </row>
    <row r="12" spans="1:14" ht="35.25" customHeight="1" x14ac:dyDescent="0.25">
      <c r="B12" s="12">
        <v>3</v>
      </c>
      <c r="C12" s="17" t="s">
        <v>210</v>
      </c>
      <c r="D12" s="12">
        <v>23</v>
      </c>
      <c r="E12" s="12">
        <f t="shared" si="1"/>
        <v>130.18</v>
      </c>
      <c r="F12" s="12">
        <v>1</v>
      </c>
      <c r="G12" s="12">
        <f t="shared" si="2"/>
        <v>5.66</v>
      </c>
      <c r="H12" s="12">
        <v>1</v>
      </c>
      <c r="I12" s="12">
        <f t="shared" si="0"/>
        <v>5.66</v>
      </c>
      <c r="J12" s="12">
        <f t="shared" si="3"/>
        <v>0</v>
      </c>
      <c r="K12" s="42">
        <f t="shared" si="4"/>
        <v>0</v>
      </c>
      <c r="L12" s="70"/>
      <c r="M12" s="70"/>
    </row>
    <row r="13" spans="1:14" ht="30" customHeight="1" x14ac:dyDescent="0.25">
      <c r="B13" s="12">
        <v>4</v>
      </c>
      <c r="C13" s="17" t="s">
        <v>15</v>
      </c>
      <c r="D13" s="12">
        <v>3</v>
      </c>
      <c r="E13" s="12">
        <f t="shared" si="1"/>
        <v>16.98</v>
      </c>
      <c r="F13" s="12">
        <v>1</v>
      </c>
      <c r="G13" s="12">
        <f t="shared" si="2"/>
        <v>5.66</v>
      </c>
      <c r="H13" s="12">
        <v>0</v>
      </c>
      <c r="I13" s="12">
        <f t="shared" si="0"/>
        <v>0</v>
      </c>
      <c r="J13" s="12">
        <f t="shared" si="3"/>
        <v>-1</v>
      </c>
      <c r="K13" s="12">
        <f t="shared" si="4"/>
        <v>-5.66</v>
      </c>
      <c r="L13" s="12"/>
      <c r="M13" s="12"/>
    </row>
    <row r="14" spans="1:14" ht="29.25" customHeight="1" x14ac:dyDescent="0.25">
      <c r="B14" s="12">
        <v>5</v>
      </c>
      <c r="C14" s="17" t="s">
        <v>16</v>
      </c>
      <c r="D14" s="12">
        <v>3</v>
      </c>
      <c r="E14" s="12">
        <f t="shared" si="1"/>
        <v>16.98</v>
      </c>
      <c r="F14" s="12">
        <v>0</v>
      </c>
      <c r="G14" s="12">
        <f t="shared" si="2"/>
        <v>0</v>
      </c>
      <c r="H14" s="12">
        <v>0</v>
      </c>
      <c r="I14" s="12">
        <f t="shared" si="0"/>
        <v>0</v>
      </c>
      <c r="J14" s="12">
        <f t="shared" si="3"/>
        <v>0</v>
      </c>
      <c r="K14" s="12">
        <f t="shared" si="4"/>
        <v>0</v>
      </c>
      <c r="L14" s="12"/>
      <c r="M14" s="12"/>
    </row>
    <row r="15" spans="1:14" ht="36" customHeight="1" x14ac:dyDescent="0.25">
      <c r="B15" s="12">
        <v>6</v>
      </c>
      <c r="C15" s="17" t="s">
        <v>17</v>
      </c>
      <c r="D15" s="12">
        <v>3</v>
      </c>
      <c r="E15" s="12">
        <f t="shared" si="1"/>
        <v>16.98</v>
      </c>
      <c r="F15" s="12">
        <v>0</v>
      </c>
      <c r="G15" s="12">
        <f t="shared" si="2"/>
        <v>0</v>
      </c>
      <c r="H15" s="12">
        <v>0</v>
      </c>
      <c r="I15" s="12">
        <f t="shared" si="0"/>
        <v>0</v>
      </c>
      <c r="J15" s="12">
        <f t="shared" si="3"/>
        <v>0</v>
      </c>
      <c r="K15" s="12">
        <f t="shared" si="4"/>
        <v>0</v>
      </c>
      <c r="L15" s="12"/>
      <c r="M15" s="12"/>
    </row>
    <row r="16" spans="1:14" ht="37.5" customHeight="1" x14ac:dyDescent="0.25">
      <c r="B16" s="12">
        <v>7</v>
      </c>
      <c r="C16" s="17" t="s">
        <v>18</v>
      </c>
      <c r="D16" s="12">
        <v>1</v>
      </c>
      <c r="E16" s="12">
        <f t="shared" si="1"/>
        <v>5.66</v>
      </c>
      <c r="F16" s="12">
        <v>0</v>
      </c>
      <c r="G16" s="12">
        <f t="shared" si="2"/>
        <v>0</v>
      </c>
      <c r="H16" s="12">
        <v>0</v>
      </c>
      <c r="I16" s="12">
        <f t="shared" si="0"/>
        <v>0</v>
      </c>
      <c r="J16" s="12">
        <f t="shared" si="3"/>
        <v>0</v>
      </c>
      <c r="K16" s="12">
        <f t="shared" si="4"/>
        <v>0</v>
      </c>
      <c r="L16" s="12"/>
      <c r="M16" s="12"/>
    </row>
    <row r="17" spans="2:13" ht="35.25" customHeight="1" x14ac:dyDescent="0.25">
      <c r="B17" s="12">
        <v>8</v>
      </c>
      <c r="C17" s="17" t="s">
        <v>112</v>
      </c>
      <c r="D17" s="12">
        <v>2</v>
      </c>
      <c r="E17" s="12">
        <f t="shared" si="1"/>
        <v>11.32</v>
      </c>
      <c r="F17" s="12">
        <v>0</v>
      </c>
      <c r="G17" s="12">
        <f t="shared" si="2"/>
        <v>0</v>
      </c>
      <c r="H17" s="12">
        <v>1</v>
      </c>
      <c r="I17" s="12">
        <f t="shared" si="0"/>
        <v>5.66</v>
      </c>
      <c r="J17" s="12">
        <f t="shared" si="3"/>
        <v>1</v>
      </c>
      <c r="K17" s="78">
        <f t="shared" si="4"/>
        <v>5.66</v>
      </c>
      <c r="L17" s="12" t="s">
        <v>252</v>
      </c>
      <c r="M17" s="4" t="s">
        <v>253</v>
      </c>
    </row>
    <row r="18" spans="2:13" ht="33" customHeight="1" x14ac:dyDescent="0.25">
      <c r="B18" s="12">
        <v>9</v>
      </c>
      <c r="C18" s="17" t="s">
        <v>19</v>
      </c>
      <c r="D18" s="12">
        <v>4</v>
      </c>
      <c r="E18" s="12">
        <f t="shared" si="1"/>
        <v>22.64</v>
      </c>
      <c r="F18" s="12">
        <v>1</v>
      </c>
      <c r="G18" s="12">
        <f t="shared" si="2"/>
        <v>5.66</v>
      </c>
      <c r="H18" s="12">
        <v>0</v>
      </c>
      <c r="I18" s="12">
        <f t="shared" si="0"/>
        <v>0</v>
      </c>
      <c r="J18" s="12">
        <f t="shared" si="3"/>
        <v>-1</v>
      </c>
      <c r="K18" s="12">
        <f t="shared" si="4"/>
        <v>-5.66</v>
      </c>
      <c r="L18" s="12"/>
      <c r="M18" s="12"/>
    </row>
    <row r="19" spans="2:13" ht="30.75" customHeight="1" x14ac:dyDescent="0.25">
      <c r="B19" s="12">
        <v>10</v>
      </c>
      <c r="C19" s="5" t="s">
        <v>126</v>
      </c>
      <c r="D19" s="12">
        <v>14</v>
      </c>
      <c r="E19" s="12">
        <f t="shared" si="1"/>
        <v>79.239999999999995</v>
      </c>
      <c r="F19" s="12">
        <v>1</v>
      </c>
      <c r="G19" s="12">
        <f t="shared" si="2"/>
        <v>5.66</v>
      </c>
      <c r="H19" s="12">
        <v>1</v>
      </c>
      <c r="I19" s="12">
        <f t="shared" si="0"/>
        <v>5.66</v>
      </c>
      <c r="J19" s="12">
        <f t="shared" si="3"/>
        <v>0</v>
      </c>
      <c r="K19" s="12">
        <f t="shared" si="4"/>
        <v>0</v>
      </c>
      <c r="L19" s="12"/>
      <c r="M19" s="12"/>
    </row>
    <row r="20" spans="2:13" ht="32.25" customHeight="1" x14ac:dyDescent="0.25">
      <c r="B20" s="12">
        <v>11</v>
      </c>
      <c r="C20" s="17" t="s">
        <v>20</v>
      </c>
      <c r="D20" s="12">
        <v>3</v>
      </c>
      <c r="E20" s="12">
        <f t="shared" si="1"/>
        <v>16.98</v>
      </c>
      <c r="F20" s="12">
        <v>0</v>
      </c>
      <c r="G20" s="12">
        <f t="shared" si="2"/>
        <v>0</v>
      </c>
      <c r="H20" s="12">
        <v>0</v>
      </c>
      <c r="I20" s="12">
        <f t="shared" si="0"/>
        <v>0</v>
      </c>
      <c r="J20" s="12">
        <f t="shared" si="3"/>
        <v>0</v>
      </c>
      <c r="K20" s="12">
        <f t="shared" si="4"/>
        <v>0</v>
      </c>
      <c r="L20" s="12"/>
      <c r="M20" s="12"/>
    </row>
    <row r="21" spans="2:13" ht="39.75" customHeight="1" x14ac:dyDescent="0.25">
      <c r="B21" s="12">
        <v>12</v>
      </c>
      <c r="C21" s="17" t="s">
        <v>21</v>
      </c>
      <c r="D21" s="12">
        <v>12</v>
      </c>
      <c r="E21" s="12">
        <f t="shared" si="1"/>
        <v>67.92</v>
      </c>
      <c r="F21" s="12">
        <v>0</v>
      </c>
      <c r="G21" s="12">
        <f t="shared" si="2"/>
        <v>0</v>
      </c>
      <c r="H21" s="12">
        <v>0</v>
      </c>
      <c r="I21" s="12">
        <f t="shared" si="0"/>
        <v>0</v>
      </c>
      <c r="J21" s="12">
        <f t="shared" si="3"/>
        <v>0</v>
      </c>
      <c r="K21" s="12">
        <f t="shared" si="4"/>
        <v>0</v>
      </c>
      <c r="L21" s="12"/>
      <c r="M21" s="12"/>
    </row>
    <row r="22" spans="2:13" ht="36.75" customHeight="1" x14ac:dyDescent="0.25">
      <c r="B22" s="12">
        <v>13</v>
      </c>
      <c r="C22" s="17" t="s">
        <v>22</v>
      </c>
      <c r="D22" s="12">
        <v>11</v>
      </c>
      <c r="E22" s="12">
        <f t="shared" si="1"/>
        <v>62.26</v>
      </c>
      <c r="F22" s="12">
        <v>1</v>
      </c>
      <c r="G22" s="12">
        <f t="shared" si="2"/>
        <v>5.66</v>
      </c>
      <c r="H22" s="12">
        <v>3</v>
      </c>
      <c r="I22" s="12">
        <f t="shared" si="0"/>
        <v>16.98</v>
      </c>
      <c r="J22" s="12">
        <f t="shared" si="3"/>
        <v>2</v>
      </c>
      <c r="K22" s="78">
        <f t="shared" si="4"/>
        <v>11.32</v>
      </c>
      <c r="L22" s="17" t="s">
        <v>254</v>
      </c>
      <c r="M22" s="17" t="s">
        <v>256</v>
      </c>
    </row>
    <row r="23" spans="2:13" ht="28.5" customHeight="1" x14ac:dyDescent="0.25">
      <c r="B23" s="12">
        <v>14</v>
      </c>
      <c r="C23" s="17" t="s">
        <v>110</v>
      </c>
      <c r="D23" s="12">
        <v>17</v>
      </c>
      <c r="E23" s="12">
        <f t="shared" si="1"/>
        <v>96.22</v>
      </c>
      <c r="F23" s="12">
        <v>0</v>
      </c>
      <c r="G23" s="12">
        <f t="shared" si="2"/>
        <v>0</v>
      </c>
      <c r="H23" s="12"/>
      <c r="I23" s="12">
        <f t="shared" si="0"/>
        <v>0</v>
      </c>
      <c r="J23" s="12">
        <f t="shared" si="3"/>
        <v>0</v>
      </c>
      <c r="K23" s="42">
        <f t="shared" si="4"/>
        <v>0</v>
      </c>
      <c r="L23" s="70"/>
      <c r="M23" s="100"/>
    </row>
    <row r="24" spans="2:13" ht="38.25" customHeight="1" x14ac:dyDescent="0.25">
      <c r="B24" s="12">
        <v>15</v>
      </c>
      <c r="C24" s="17" t="s">
        <v>251</v>
      </c>
      <c r="D24" s="12">
        <v>1</v>
      </c>
      <c r="E24" s="12">
        <f t="shared" si="1"/>
        <v>5.66</v>
      </c>
      <c r="F24" s="12">
        <v>0</v>
      </c>
      <c r="G24" s="12">
        <f t="shared" si="2"/>
        <v>0</v>
      </c>
      <c r="H24" s="12">
        <v>2</v>
      </c>
      <c r="I24" s="12">
        <f t="shared" si="0"/>
        <v>11.32</v>
      </c>
      <c r="J24" s="12">
        <f t="shared" si="3"/>
        <v>2</v>
      </c>
      <c r="K24" s="78">
        <f t="shared" si="4"/>
        <v>11.32</v>
      </c>
      <c r="L24" s="17" t="s">
        <v>255</v>
      </c>
      <c r="M24" s="17" t="s">
        <v>257</v>
      </c>
    </row>
    <row r="25" spans="2:13" ht="38.25" customHeight="1" x14ac:dyDescent="0.25">
      <c r="B25" s="12">
        <v>16</v>
      </c>
      <c r="C25" s="17" t="s">
        <v>23</v>
      </c>
      <c r="D25" s="12">
        <v>2</v>
      </c>
      <c r="E25" s="12">
        <f t="shared" si="1"/>
        <v>11.32</v>
      </c>
      <c r="F25" s="12">
        <v>0</v>
      </c>
      <c r="G25" s="12">
        <f t="shared" si="2"/>
        <v>0</v>
      </c>
      <c r="H25" s="12">
        <v>0</v>
      </c>
      <c r="I25" s="12">
        <f t="shared" si="0"/>
        <v>0</v>
      </c>
      <c r="J25" s="12">
        <f t="shared" si="3"/>
        <v>0</v>
      </c>
      <c r="K25" s="42">
        <f t="shared" si="4"/>
        <v>0</v>
      </c>
      <c r="L25" s="71"/>
      <c r="M25" s="70"/>
    </row>
    <row r="26" spans="2:13" ht="33.75" customHeight="1" x14ac:dyDescent="0.25">
      <c r="B26" s="12">
        <v>17</v>
      </c>
      <c r="C26" s="17" t="s">
        <v>24</v>
      </c>
      <c r="D26" s="12">
        <v>2</v>
      </c>
      <c r="E26" s="12">
        <f t="shared" si="1"/>
        <v>11.32</v>
      </c>
      <c r="F26" s="12">
        <v>0</v>
      </c>
      <c r="G26" s="12">
        <f t="shared" si="2"/>
        <v>0</v>
      </c>
      <c r="H26" s="12">
        <v>0</v>
      </c>
      <c r="I26" s="12">
        <f t="shared" si="0"/>
        <v>0</v>
      </c>
      <c r="J26" s="12">
        <f t="shared" si="3"/>
        <v>0</v>
      </c>
      <c r="K26" s="12">
        <f t="shared" si="4"/>
        <v>0</v>
      </c>
      <c r="L26" s="12"/>
      <c r="M26" s="12"/>
    </row>
    <row r="27" spans="2:13" ht="31.5" customHeight="1" x14ac:dyDescent="0.25">
      <c r="B27" s="12">
        <v>18</v>
      </c>
      <c r="C27" s="17" t="s">
        <v>25</v>
      </c>
      <c r="D27" s="12">
        <v>1</v>
      </c>
      <c r="E27" s="12">
        <f t="shared" si="1"/>
        <v>5.66</v>
      </c>
      <c r="F27" s="12">
        <v>0</v>
      </c>
      <c r="G27" s="12">
        <f t="shared" si="2"/>
        <v>0</v>
      </c>
      <c r="H27" s="12">
        <v>0</v>
      </c>
      <c r="I27" s="12">
        <f t="shared" si="0"/>
        <v>0</v>
      </c>
      <c r="J27" s="12">
        <f t="shared" si="3"/>
        <v>0</v>
      </c>
      <c r="K27" s="12">
        <f t="shared" si="4"/>
        <v>0</v>
      </c>
      <c r="L27" s="12"/>
      <c r="M27" s="12"/>
    </row>
    <row r="28" spans="2:13" ht="37.5" x14ac:dyDescent="0.25">
      <c r="B28" s="12">
        <v>19</v>
      </c>
      <c r="C28" s="17" t="s">
        <v>26</v>
      </c>
      <c r="D28" s="12">
        <v>3</v>
      </c>
      <c r="E28" s="12">
        <f t="shared" si="1"/>
        <v>16.98</v>
      </c>
      <c r="F28" s="12">
        <v>0</v>
      </c>
      <c r="G28" s="12">
        <f t="shared" si="2"/>
        <v>0</v>
      </c>
      <c r="H28" s="12">
        <v>0</v>
      </c>
      <c r="I28" s="12">
        <f t="shared" si="0"/>
        <v>0</v>
      </c>
      <c r="J28" s="12">
        <f t="shared" si="3"/>
        <v>0</v>
      </c>
      <c r="K28" s="12">
        <f t="shared" si="4"/>
        <v>0</v>
      </c>
      <c r="L28" s="12"/>
      <c r="M28" s="12"/>
    </row>
    <row r="29" spans="2:13" ht="30" customHeight="1" x14ac:dyDescent="0.25">
      <c r="B29" s="12">
        <v>20</v>
      </c>
      <c r="C29" s="17" t="s">
        <v>27</v>
      </c>
      <c r="D29" s="12">
        <v>1</v>
      </c>
      <c r="E29" s="12">
        <f t="shared" si="1"/>
        <v>5.66</v>
      </c>
      <c r="F29" s="12">
        <v>0</v>
      </c>
      <c r="G29" s="12">
        <f t="shared" si="2"/>
        <v>0</v>
      </c>
      <c r="H29" s="12">
        <v>0</v>
      </c>
      <c r="I29" s="12">
        <f t="shared" si="0"/>
        <v>0</v>
      </c>
      <c r="J29" s="12">
        <f t="shared" si="3"/>
        <v>0</v>
      </c>
      <c r="K29" s="12">
        <f t="shared" si="4"/>
        <v>0</v>
      </c>
      <c r="L29" s="12"/>
      <c r="M29" s="12"/>
    </row>
    <row r="30" spans="2:13" ht="37.5" x14ac:dyDescent="0.25">
      <c r="B30" s="12">
        <v>21</v>
      </c>
      <c r="C30" s="17" t="s">
        <v>28</v>
      </c>
      <c r="D30" s="12">
        <v>4</v>
      </c>
      <c r="E30" s="12">
        <f t="shared" si="1"/>
        <v>22.64</v>
      </c>
      <c r="F30" s="12">
        <v>1</v>
      </c>
      <c r="G30" s="12">
        <f t="shared" si="2"/>
        <v>5.66</v>
      </c>
      <c r="H30" s="12">
        <v>0</v>
      </c>
      <c r="I30" s="12">
        <f t="shared" si="0"/>
        <v>0</v>
      </c>
      <c r="J30" s="12">
        <f t="shared" si="3"/>
        <v>-1</v>
      </c>
      <c r="K30" s="12">
        <f t="shared" si="4"/>
        <v>-5.66</v>
      </c>
      <c r="L30" s="12"/>
      <c r="M30" s="12"/>
    </row>
    <row r="31" spans="2:13" ht="35.25" customHeight="1" x14ac:dyDescent="0.25">
      <c r="B31" s="12">
        <v>22</v>
      </c>
      <c r="C31" s="17" t="s">
        <v>29</v>
      </c>
      <c r="D31" s="12">
        <v>26</v>
      </c>
      <c r="E31" s="12">
        <f t="shared" si="1"/>
        <v>147.16</v>
      </c>
      <c r="F31" s="12">
        <v>1</v>
      </c>
      <c r="G31" s="12">
        <f t="shared" si="2"/>
        <v>5.66</v>
      </c>
      <c r="H31" s="12">
        <v>2</v>
      </c>
      <c r="I31" s="12">
        <f t="shared" si="0"/>
        <v>11.32</v>
      </c>
      <c r="J31" s="12">
        <f t="shared" si="3"/>
        <v>1</v>
      </c>
      <c r="K31" s="78">
        <f t="shared" si="4"/>
        <v>5.66</v>
      </c>
      <c r="L31" s="17" t="s">
        <v>258</v>
      </c>
      <c r="M31" s="17" t="s">
        <v>234</v>
      </c>
    </row>
    <row r="32" spans="2:13" ht="34.5" customHeight="1" x14ac:dyDescent="0.25">
      <c r="B32" s="12">
        <v>23</v>
      </c>
      <c r="C32" s="17" t="s">
        <v>30</v>
      </c>
      <c r="D32" s="12">
        <v>24</v>
      </c>
      <c r="E32" s="12">
        <f t="shared" si="1"/>
        <v>135.84</v>
      </c>
      <c r="F32" s="12">
        <v>0</v>
      </c>
      <c r="G32" s="12">
        <f t="shared" si="2"/>
        <v>0</v>
      </c>
      <c r="H32" s="12">
        <v>0</v>
      </c>
      <c r="I32" s="12">
        <f t="shared" si="0"/>
        <v>0</v>
      </c>
      <c r="J32" s="12">
        <f t="shared" si="3"/>
        <v>0</v>
      </c>
      <c r="K32" s="12">
        <f t="shared" si="4"/>
        <v>0</v>
      </c>
      <c r="L32" s="12"/>
      <c r="M32" s="12"/>
    </row>
    <row r="33" spans="2:13" ht="36" customHeight="1" x14ac:dyDescent="0.25">
      <c r="B33" s="12">
        <v>24</v>
      </c>
      <c r="C33" s="17" t="s">
        <v>31</v>
      </c>
      <c r="D33" s="12">
        <v>100</v>
      </c>
      <c r="E33" s="12">
        <f t="shared" si="1"/>
        <v>566</v>
      </c>
      <c r="F33" s="12">
        <v>8</v>
      </c>
      <c r="G33" s="12">
        <f t="shared" si="2"/>
        <v>45.28</v>
      </c>
      <c r="H33" s="12">
        <v>9</v>
      </c>
      <c r="I33" s="12">
        <f t="shared" si="0"/>
        <v>50.94</v>
      </c>
      <c r="J33" s="12">
        <f t="shared" si="3"/>
        <v>1</v>
      </c>
      <c r="K33" s="12">
        <f t="shared" si="4"/>
        <v>5.6599999999999966</v>
      </c>
      <c r="L33" s="12"/>
      <c r="M33" s="12"/>
    </row>
    <row r="34" spans="2:13" ht="37.5" x14ac:dyDescent="0.25">
      <c r="B34" s="12">
        <v>25</v>
      </c>
      <c r="C34" s="17" t="s">
        <v>114</v>
      </c>
      <c r="D34" s="12">
        <v>9</v>
      </c>
      <c r="E34" s="12">
        <f t="shared" si="1"/>
        <v>50.94</v>
      </c>
      <c r="F34" s="12">
        <v>1</v>
      </c>
      <c r="G34" s="12">
        <f t="shared" si="2"/>
        <v>5.66</v>
      </c>
      <c r="H34" s="12">
        <v>0</v>
      </c>
      <c r="I34" s="12">
        <f t="shared" si="0"/>
        <v>0</v>
      </c>
      <c r="J34" s="12">
        <f t="shared" si="3"/>
        <v>-1</v>
      </c>
      <c r="K34" s="12">
        <f t="shared" si="4"/>
        <v>-5.66</v>
      </c>
      <c r="L34" s="12"/>
      <c r="M34" s="12"/>
    </row>
    <row r="35" spans="2:13" ht="35.25" customHeight="1" x14ac:dyDescent="0.25">
      <c r="B35" s="12">
        <v>26</v>
      </c>
      <c r="C35" s="17" t="s">
        <v>32</v>
      </c>
      <c r="D35" s="12">
        <v>1</v>
      </c>
      <c r="E35" s="12">
        <f t="shared" si="1"/>
        <v>5.66</v>
      </c>
      <c r="F35" s="12">
        <v>0</v>
      </c>
      <c r="G35" s="12">
        <f t="shared" si="2"/>
        <v>0</v>
      </c>
      <c r="H35" s="12">
        <v>0</v>
      </c>
      <c r="I35" s="12">
        <f t="shared" si="0"/>
        <v>0</v>
      </c>
      <c r="J35" s="12">
        <f t="shared" si="3"/>
        <v>0</v>
      </c>
      <c r="K35" s="12">
        <f t="shared" si="4"/>
        <v>0</v>
      </c>
      <c r="L35" s="12"/>
      <c r="M35" s="12"/>
    </row>
    <row r="36" spans="2:13" ht="30" customHeight="1" x14ac:dyDescent="0.25">
      <c r="B36" s="12">
        <v>27</v>
      </c>
      <c r="C36" s="17" t="s">
        <v>33</v>
      </c>
      <c r="D36" s="12">
        <v>26</v>
      </c>
      <c r="E36" s="12">
        <f t="shared" si="1"/>
        <v>147.16</v>
      </c>
      <c r="F36" s="12">
        <v>2</v>
      </c>
      <c r="G36" s="12">
        <f t="shared" si="2"/>
        <v>11.32</v>
      </c>
      <c r="H36" s="12">
        <v>5</v>
      </c>
      <c r="I36" s="12">
        <f t="shared" si="0"/>
        <v>28.3</v>
      </c>
      <c r="J36" s="12">
        <f t="shared" si="3"/>
        <v>3</v>
      </c>
      <c r="K36" s="78">
        <f t="shared" si="4"/>
        <v>16.98</v>
      </c>
      <c r="L36" s="12" t="s">
        <v>259</v>
      </c>
      <c r="M36" s="17" t="s">
        <v>260</v>
      </c>
    </row>
    <row r="37" spans="2:13" ht="32.25" customHeight="1" x14ac:dyDescent="0.25">
      <c r="B37" s="12">
        <v>28</v>
      </c>
      <c r="C37" s="17" t="s">
        <v>34</v>
      </c>
      <c r="D37" s="12">
        <v>1</v>
      </c>
      <c r="E37" s="12">
        <f t="shared" si="1"/>
        <v>5.66</v>
      </c>
      <c r="F37" s="12">
        <v>0</v>
      </c>
      <c r="G37" s="12">
        <f t="shared" si="2"/>
        <v>0</v>
      </c>
      <c r="H37" s="12">
        <v>0</v>
      </c>
      <c r="I37" s="12">
        <f t="shared" si="0"/>
        <v>0</v>
      </c>
      <c r="J37" s="12">
        <f t="shared" si="3"/>
        <v>0</v>
      </c>
      <c r="K37" s="12">
        <f t="shared" si="4"/>
        <v>0</v>
      </c>
      <c r="L37" s="12"/>
      <c r="M37" s="12"/>
    </row>
    <row r="38" spans="2:13" ht="37.5" x14ac:dyDescent="0.25">
      <c r="B38" s="12">
        <v>29</v>
      </c>
      <c r="C38" s="17" t="s">
        <v>35</v>
      </c>
      <c r="D38" s="12">
        <v>1</v>
      </c>
      <c r="E38" s="12">
        <f t="shared" si="1"/>
        <v>5.66</v>
      </c>
      <c r="F38" s="12">
        <v>0</v>
      </c>
      <c r="G38" s="12">
        <f t="shared" si="2"/>
        <v>0</v>
      </c>
      <c r="H38" s="12">
        <v>0</v>
      </c>
      <c r="I38" s="12">
        <f t="shared" si="0"/>
        <v>0</v>
      </c>
      <c r="J38" s="12">
        <f t="shared" si="3"/>
        <v>0</v>
      </c>
      <c r="K38" s="12">
        <f t="shared" si="4"/>
        <v>0</v>
      </c>
      <c r="L38" s="12"/>
      <c r="M38" s="12"/>
    </row>
    <row r="39" spans="2:13" ht="37.5" x14ac:dyDescent="0.25">
      <c r="B39" s="12">
        <v>30</v>
      </c>
      <c r="C39" s="17" t="s">
        <v>36</v>
      </c>
      <c r="D39" s="12">
        <v>4</v>
      </c>
      <c r="E39" s="12">
        <f t="shared" si="1"/>
        <v>22.64</v>
      </c>
      <c r="F39" s="12">
        <v>0</v>
      </c>
      <c r="G39" s="12">
        <f t="shared" si="2"/>
        <v>0</v>
      </c>
      <c r="H39" s="12">
        <v>0</v>
      </c>
      <c r="I39" s="12">
        <f t="shared" si="0"/>
        <v>0</v>
      </c>
      <c r="J39" s="12">
        <f t="shared" si="3"/>
        <v>0</v>
      </c>
      <c r="K39" s="12">
        <f t="shared" si="4"/>
        <v>0</v>
      </c>
      <c r="L39" s="12"/>
      <c r="M39" s="12"/>
    </row>
    <row r="40" spans="2:13" ht="30.75" customHeight="1" x14ac:dyDescent="0.25">
      <c r="B40" s="12">
        <v>31</v>
      </c>
      <c r="C40" s="17" t="s">
        <v>37</v>
      </c>
      <c r="D40" s="12">
        <v>9</v>
      </c>
      <c r="E40" s="12">
        <f t="shared" si="1"/>
        <v>50.94</v>
      </c>
      <c r="F40" s="12">
        <v>0</v>
      </c>
      <c r="G40" s="12">
        <f t="shared" si="2"/>
        <v>0</v>
      </c>
      <c r="H40" s="12">
        <v>0</v>
      </c>
      <c r="I40" s="12">
        <f t="shared" si="0"/>
        <v>0</v>
      </c>
      <c r="J40" s="12">
        <f t="shared" si="3"/>
        <v>0</v>
      </c>
      <c r="K40" s="12">
        <f t="shared" si="4"/>
        <v>0</v>
      </c>
      <c r="L40" s="12"/>
      <c r="M40" s="12"/>
    </row>
    <row r="41" spans="2:13" ht="29.25" customHeight="1" x14ac:dyDescent="0.25">
      <c r="B41" s="12">
        <v>32</v>
      </c>
      <c r="C41" s="17" t="s">
        <v>38</v>
      </c>
      <c r="D41" s="12">
        <v>1</v>
      </c>
      <c r="E41" s="12">
        <f t="shared" si="1"/>
        <v>5.66</v>
      </c>
      <c r="F41" s="12">
        <v>0</v>
      </c>
      <c r="G41" s="12">
        <f t="shared" si="2"/>
        <v>0</v>
      </c>
      <c r="H41" s="12">
        <v>0</v>
      </c>
      <c r="I41" s="12">
        <f t="shared" si="0"/>
        <v>0</v>
      </c>
      <c r="J41" s="12">
        <f t="shared" si="3"/>
        <v>0</v>
      </c>
      <c r="K41" s="12">
        <f t="shared" si="4"/>
        <v>0</v>
      </c>
      <c r="L41" s="12"/>
      <c r="M41" s="12"/>
    </row>
    <row r="42" spans="2:13" ht="35.25" customHeight="1" x14ac:dyDescent="0.25">
      <c r="B42" s="12">
        <v>33</v>
      </c>
      <c r="C42" s="17" t="s">
        <v>39</v>
      </c>
      <c r="D42" s="12">
        <v>2</v>
      </c>
      <c r="E42" s="12">
        <f t="shared" si="1"/>
        <v>11.32</v>
      </c>
      <c r="F42" s="12">
        <v>0</v>
      </c>
      <c r="G42" s="12">
        <f t="shared" si="2"/>
        <v>0</v>
      </c>
      <c r="H42" s="12">
        <v>1</v>
      </c>
      <c r="I42" s="12">
        <f t="shared" si="0"/>
        <v>5.66</v>
      </c>
      <c r="J42" s="12">
        <f t="shared" si="3"/>
        <v>1</v>
      </c>
      <c r="K42" s="78">
        <f t="shared" si="4"/>
        <v>5.66</v>
      </c>
      <c r="L42" s="12" t="s">
        <v>261</v>
      </c>
      <c r="M42" s="17" t="s">
        <v>262</v>
      </c>
    </row>
    <row r="43" spans="2:13" ht="38.25" customHeight="1" x14ac:dyDescent="0.25">
      <c r="B43" s="12">
        <v>34</v>
      </c>
      <c r="C43" s="17" t="s">
        <v>40</v>
      </c>
      <c r="D43" s="12">
        <v>10</v>
      </c>
      <c r="E43" s="12">
        <f t="shared" si="1"/>
        <v>56.6</v>
      </c>
      <c r="F43" s="12">
        <v>1</v>
      </c>
      <c r="G43" s="12">
        <f t="shared" si="2"/>
        <v>5.66</v>
      </c>
      <c r="H43" s="12">
        <v>0</v>
      </c>
      <c r="I43" s="12">
        <f t="shared" si="0"/>
        <v>0</v>
      </c>
      <c r="J43" s="12">
        <f t="shared" si="3"/>
        <v>-1</v>
      </c>
      <c r="K43" s="12">
        <f t="shared" si="4"/>
        <v>-5.66</v>
      </c>
      <c r="L43" s="12"/>
      <c r="M43" s="12"/>
    </row>
    <row r="44" spans="2:13" ht="30" customHeight="1" x14ac:dyDescent="0.25">
      <c r="B44" s="12">
        <v>35</v>
      </c>
      <c r="C44" s="17" t="s">
        <v>41</v>
      </c>
      <c r="D44" s="12">
        <v>1</v>
      </c>
      <c r="E44" s="12">
        <f t="shared" si="1"/>
        <v>5.66</v>
      </c>
      <c r="F44" s="12">
        <v>0</v>
      </c>
      <c r="G44" s="12">
        <f t="shared" si="2"/>
        <v>0</v>
      </c>
      <c r="H44" s="12">
        <v>0</v>
      </c>
      <c r="I44" s="12">
        <f t="shared" si="0"/>
        <v>0</v>
      </c>
      <c r="J44" s="12">
        <f t="shared" si="3"/>
        <v>0</v>
      </c>
      <c r="K44" s="12">
        <f t="shared" si="4"/>
        <v>0</v>
      </c>
      <c r="L44" s="12"/>
      <c r="M44" s="12"/>
    </row>
    <row r="45" spans="2:13" ht="36.75" customHeight="1" x14ac:dyDescent="0.25">
      <c r="B45" s="12">
        <v>36</v>
      </c>
      <c r="C45" s="17" t="s">
        <v>42</v>
      </c>
      <c r="D45" s="12">
        <v>5</v>
      </c>
      <c r="E45" s="12">
        <f t="shared" si="1"/>
        <v>28.3</v>
      </c>
      <c r="F45" s="12">
        <v>0</v>
      </c>
      <c r="G45" s="12">
        <f t="shared" si="2"/>
        <v>0</v>
      </c>
      <c r="H45" s="12">
        <v>0</v>
      </c>
      <c r="I45" s="12">
        <f t="shared" si="0"/>
        <v>0</v>
      </c>
      <c r="J45" s="12">
        <f t="shared" si="3"/>
        <v>0</v>
      </c>
      <c r="K45" s="12">
        <f t="shared" si="4"/>
        <v>0</v>
      </c>
      <c r="L45" s="12"/>
      <c r="M45" s="12"/>
    </row>
    <row r="46" spans="2:13" ht="37.5" x14ac:dyDescent="0.25">
      <c r="B46" s="12">
        <v>37</v>
      </c>
      <c r="C46" s="17" t="s">
        <v>43</v>
      </c>
      <c r="D46" s="12">
        <v>2</v>
      </c>
      <c r="E46" s="12">
        <f t="shared" si="1"/>
        <v>11.32</v>
      </c>
      <c r="F46" s="12">
        <v>1</v>
      </c>
      <c r="G46" s="12">
        <f t="shared" si="2"/>
        <v>5.66</v>
      </c>
      <c r="H46" s="12">
        <v>0</v>
      </c>
      <c r="I46" s="12">
        <f t="shared" si="0"/>
        <v>0</v>
      </c>
      <c r="J46" s="12">
        <f t="shared" si="3"/>
        <v>-1</v>
      </c>
      <c r="K46" s="12">
        <f t="shared" si="4"/>
        <v>-5.66</v>
      </c>
      <c r="L46" s="12"/>
      <c r="M46" s="12"/>
    </row>
    <row r="47" spans="2:13" ht="45.75" customHeight="1" x14ac:dyDescent="0.25">
      <c r="B47" s="12">
        <v>38</v>
      </c>
      <c r="C47" s="17" t="s">
        <v>123</v>
      </c>
      <c r="D47" s="12">
        <v>4</v>
      </c>
      <c r="E47" s="12">
        <f t="shared" si="1"/>
        <v>22.64</v>
      </c>
      <c r="F47" s="12">
        <v>0</v>
      </c>
      <c r="G47" s="12">
        <f t="shared" si="2"/>
        <v>0</v>
      </c>
      <c r="H47" s="12">
        <v>1</v>
      </c>
      <c r="I47" s="12">
        <f t="shared" si="0"/>
        <v>5.66</v>
      </c>
      <c r="J47" s="12">
        <f t="shared" si="3"/>
        <v>1</v>
      </c>
      <c r="K47" s="78">
        <f t="shared" si="4"/>
        <v>5.66</v>
      </c>
      <c r="L47" s="70" t="s">
        <v>263</v>
      </c>
      <c r="M47" s="4" t="s">
        <v>233</v>
      </c>
    </row>
    <row r="48" spans="2:13" ht="37.5" customHeight="1" x14ac:dyDescent="0.25">
      <c r="B48" s="12">
        <v>39</v>
      </c>
      <c r="C48" s="17" t="s">
        <v>44</v>
      </c>
      <c r="D48" s="12">
        <v>2</v>
      </c>
      <c r="E48" s="12">
        <f t="shared" si="1"/>
        <v>11.32</v>
      </c>
      <c r="F48" s="12">
        <v>0</v>
      </c>
      <c r="G48" s="12">
        <f t="shared" si="2"/>
        <v>0</v>
      </c>
      <c r="H48" s="12">
        <v>0</v>
      </c>
      <c r="I48" s="12">
        <f t="shared" si="0"/>
        <v>0</v>
      </c>
      <c r="J48" s="12">
        <f t="shared" si="3"/>
        <v>0</v>
      </c>
      <c r="K48" s="12">
        <f t="shared" si="4"/>
        <v>0</v>
      </c>
      <c r="L48" s="12"/>
      <c r="M48" s="12"/>
    </row>
    <row r="49" spans="2:13" ht="37.5" x14ac:dyDescent="0.25">
      <c r="B49" s="12">
        <v>40</v>
      </c>
      <c r="C49" s="17" t="s">
        <v>45</v>
      </c>
      <c r="D49" s="12">
        <v>4</v>
      </c>
      <c r="E49" s="12">
        <f t="shared" si="1"/>
        <v>22.64</v>
      </c>
      <c r="F49" s="12">
        <v>0</v>
      </c>
      <c r="G49" s="12">
        <f t="shared" si="2"/>
        <v>0</v>
      </c>
      <c r="H49" s="12">
        <v>1</v>
      </c>
      <c r="I49" s="12">
        <f t="shared" si="0"/>
        <v>5.66</v>
      </c>
      <c r="J49" s="12">
        <f t="shared" si="3"/>
        <v>1</v>
      </c>
      <c r="K49" s="78">
        <f t="shared" si="4"/>
        <v>5.66</v>
      </c>
      <c r="L49" s="12">
        <v>914</v>
      </c>
      <c r="M49" s="12"/>
    </row>
    <row r="50" spans="2:13" ht="37.5" x14ac:dyDescent="0.25">
      <c r="B50" s="12">
        <v>41</v>
      </c>
      <c r="C50" s="17" t="s">
        <v>46</v>
      </c>
      <c r="D50" s="12">
        <v>25</v>
      </c>
      <c r="E50" s="12">
        <f t="shared" si="1"/>
        <v>141.5</v>
      </c>
      <c r="F50" s="12">
        <v>5</v>
      </c>
      <c r="G50" s="12">
        <f t="shared" si="2"/>
        <v>28.3</v>
      </c>
      <c r="H50" s="12">
        <v>1</v>
      </c>
      <c r="I50" s="12">
        <f t="shared" si="0"/>
        <v>5.66</v>
      </c>
      <c r="J50" s="12">
        <f t="shared" si="3"/>
        <v>-4</v>
      </c>
      <c r="K50" s="12">
        <f t="shared" si="4"/>
        <v>-22.64</v>
      </c>
      <c r="L50" s="12"/>
      <c r="M50" s="12"/>
    </row>
    <row r="51" spans="2:13" ht="38.25" customHeight="1" x14ac:dyDescent="0.25">
      <c r="B51" s="12">
        <v>42</v>
      </c>
      <c r="C51" s="17" t="s">
        <v>47</v>
      </c>
      <c r="D51" s="12">
        <v>32</v>
      </c>
      <c r="E51" s="12">
        <f t="shared" si="1"/>
        <v>181.12</v>
      </c>
      <c r="F51" s="12">
        <v>5</v>
      </c>
      <c r="G51" s="12">
        <f t="shared" si="2"/>
        <v>28.3</v>
      </c>
      <c r="H51" s="12">
        <v>5</v>
      </c>
      <c r="I51" s="12">
        <f t="shared" si="0"/>
        <v>28.3</v>
      </c>
      <c r="J51" s="12">
        <f t="shared" si="3"/>
        <v>0</v>
      </c>
      <c r="K51" s="12">
        <f t="shared" si="4"/>
        <v>0</v>
      </c>
      <c r="L51" s="12"/>
      <c r="M51" s="12"/>
    </row>
    <row r="52" spans="2:13" ht="36.75" customHeight="1" x14ac:dyDescent="0.25">
      <c r="B52" s="12">
        <v>43</v>
      </c>
      <c r="C52" s="17" t="s">
        <v>48</v>
      </c>
      <c r="D52" s="12">
        <v>8</v>
      </c>
      <c r="E52" s="12">
        <f t="shared" si="1"/>
        <v>45.28</v>
      </c>
      <c r="F52" s="12">
        <v>0</v>
      </c>
      <c r="G52" s="12">
        <f t="shared" si="2"/>
        <v>0</v>
      </c>
      <c r="H52" s="12">
        <v>0</v>
      </c>
      <c r="I52" s="12">
        <f t="shared" si="0"/>
        <v>0</v>
      </c>
      <c r="J52" s="12">
        <f t="shared" si="3"/>
        <v>0</v>
      </c>
      <c r="K52" s="12">
        <f t="shared" si="4"/>
        <v>0</v>
      </c>
      <c r="L52" s="12"/>
      <c r="M52" s="12"/>
    </row>
    <row r="53" spans="2:13" ht="36.75" customHeight="1" x14ac:dyDescent="0.25">
      <c r="B53" s="12">
        <v>44</v>
      </c>
      <c r="C53" s="17" t="s">
        <v>49</v>
      </c>
      <c r="D53" s="12">
        <v>2</v>
      </c>
      <c r="E53" s="12">
        <f t="shared" si="1"/>
        <v>11.32</v>
      </c>
      <c r="F53" s="12">
        <v>0</v>
      </c>
      <c r="G53" s="12">
        <f t="shared" si="2"/>
        <v>0</v>
      </c>
      <c r="H53" s="12">
        <v>0</v>
      </c>
      <c r="I53" s="12">
        <f t="shared" si="0"/>
        <v>0</v>
      </c>
      <c r="J53" s="12">
        <f t="shared" si="3"/>
        <v>0</v>
      </c>
      <c r="K53" s="12">
        <f t="shared" si="4"/>
        <v>0</v>
      </c>
      <c r="L53" s="12"/>
      <c r="M53" s="12"/>
    </row>
    <row r="54" spans="2:13" ht="36.75" customHeight="1" x14ac:dyDescent="0.25">
      <c r="B54" s="12">
        <v>45</v>
      </c>
      <c r="C54" s="17" t="s">
        <v>111</v>
      </c>
      <c r="D54" s="12">
        <v>1</v>
      </c>
      <c r="E54" s="12">
        <f t="shared" si="1"/>
        <v>5.66</v>
      </c>
      <c r="F54" s="12">
        <v>0</v>
      </c>
      <c r="G54" s="12">
        <f t="shared" si="2"/>
        <v>0</v>
      </c>
      <c r="H54" s="12">
        <v>1</v>
      </c>
      <c r="I54" s="12">
        <f t="shared" si="0"/>
        <v>5.66</v>
      </c>
      <c r="J54" s="12">
        <f t="shared" si="3"/>
        <v>1</v>
      </c>
      <c r="K54" s="78">
        <f t="shared" si="4"/>
        <v>5.66</v>
      </c>
      <c r="L54" s="4" t="s">
        <v>232</v>
      </c>
      <c r="M54" s="80" t="s">
        <v>228</v>
      </c>
    </row>
    <row r="55" spans="2:13" ht="37.5" customHeight="1" x14ac:dyDescent="0.25">
      <c r="B55" s="12">
        <v>46</v>
      </c>
      <c r="C55" s="17" t="s">
        <v>50</v>
      </c>
      <c r="D55" s="12">
        <v>2</v>
      </c>
      <c r="E55" s="12">
        <f t="shared" si="1"/>
        <v>11.32</v>
      </c>
      <c r="F55" s="12">
        <v>0</v>
      </c>
      <c r="G55" s="12">
        <f t="shared" si="2"/>
        <v>0</v>
      </c>
      <c r="H55" s="12">
        <v>0</v>
      </c>
      <c r="I55" s="12">
        <f t="shared" si="0"/>
        <v>0</v>
      </c>
      <c r="J55" s="12">
        <f t="shared" si="3"/>
        <v>0</v>
      </c>
      <c r="K55" s="12">
        <f t="shared" si="4"/>
        <v>0</v>
      </c>
      <c r="L55" s="12"/>
      <c r="M55" s="12"/>
    </row>
    <row r="56" spans="2:13" ht="37.5" x14ac:dyDescent="0.25">
      <c r="B56" s="12">
        <v>47</v>
      </c>
      <c r="C56" s="17" t="s">
        <v>51</v>
      </c>
      <c r="D56" s="12">
        <v>2</v>
      </c>
      <c r="E56" s="12">
        <f t="shared" si="1"/>
        <v>11.32</v>
      </c>
      <c r="F56" s="12">
        <v>0</v>
      </c>
      <c r="G56" s="12">
        <f t="shared" si="2"/>
        <v>0</v>
      </c>
      <c r="H56" s="12">
        <v>0</v>
      </c>
      <c r="I56" s="12">
        <f t="shared" si="0"/>
        <v>0</v>
      </c>
      <c r="J56" s="12">
        <f t="shared" si="3"/>
        <v>0</v>
      </c>
      <c r="K56" s="12">
        <f t="shared" si="4"/>
        <v>0</v>
      </c>
      <c r="L56" s="12"/>
      <c r="M56" s="12"/>
    </row>
    <row r="57" spans="2:13" ht="36" customHeight="1" x14ac:dyDescent="0.25">
      <c r="B57" s="12">
        <v>48</v>
      </c>
      <c r="C57" s="17" t="s">
        <v>52</v>
      </c>
      <c r="D57" s="12">
        <v>1</v>
      </c>
      <c r="E57" s="12">
        <f t="shared" si="1"/>
        <v>5.66</v>
      </c>
      <c r="F57" s="12">
        <v>0</v>
      </c>
      <c r="G57" s="12">
        <f t="shared" si="2"/>
        <v>0</v>
      </c>
      <c r="H57" s="12">
        <v>0</v>
      </c>
      <c r="I57" s="12">
        <f t="shared" si="0"/>
        <v>0</v>
      </c>
      <c r="J57" s="12">
        <f t="shared" si="3"/>
        <v>0</v>
      </c>
      <c r="K57" s="12">
        <f t="shared" si="4"/>
        <v>0</v>
      </c>
      <c r="L57" s="12"/>
      <c r="M57" s="12"/>
    </row>
    <row r="58" spans="2:13" ht="34.5" customHeight="1" x14ac:dyDescent="0.25">
      <c r="B58" s="12">
        <v>49</v>
      </c>
      <c r="C58" s="17" t="s">
        <v>122</v>
      </c>
      <c r="D58" s="12">
        <v>1</v>
      </c>
      <c r="E58" s="12">
        <f t="shared" si="1"/>
        <v>5.66</v>
      </c>
      <c r="F58" s="12">
        <v>0</v>
      </c>
      <c r="G58" s="12">
        <f t="shared" si="2"/>
        <v>0</v>
      </c>
      <c r="H58" s="12">
        <v>0</v>
      </c>
      <c r="I58" s="12">
        <f t="shared" si="0"/>
        <v>0</v>
      </c>
      <c r="J58" s="12">
        <f t="shared" si="3"/>
        <v>0</v>
      </c>
      <c r="K58" s="42">
        <f t="shared" si="4"/>
        <v>0</v>
      </c>
      <c r="L58" s="12"/>
      <c r="M58" s="12"/>
    </row>
    <row r="59" spans="2:13" ht="25.5" customHeight="1" x14ac:dyDescent="0.25">
      <c r="B59" s="12">
        <v>50</v>
      </c>
      <c r="C59" s="17" t="s">
        <v>53</v>
      </c>
      <c r="D59" s="12">
        <v>1</v>
      </c>
      <c r="E59" s="12">
        <f t="shared" si="1"/>
        <v>5.66</v>
      </c>
      <c r="F59" s="12">
        <v>0</v>
      </c>
      <c r="G59" s="12">
        <f t="shared" si="2"/>
        <v>0</v>
      </c>
      <c r="H59" s="12"/>
      <c r="I59" s="12">
        <f t="shared" si="0"/>
        <v>0</v>
      </c>
      <c r="J59" s="12">
        <f t="shared" si="3"/>
        <v>0</v>
      </c>
      <c r="K59" s="12">
        <f t="shared" si="4"/>
        <v>0</v>
      </c>
      <c r="L59" s="12"/>
      <c r="M59" s="12"/>
    </row>
    <row r="60" spans="2:13" ht="26.25" customHeight="1" x14ac:dyDescent="0.25">
      <c r="B60" s="12">
        <v>51</v>
      </c>
      <c r="C60" s="17" t="s">
        <v>54</v>
      </c>
      <c r="D60" s="12">
        <v>2</v>
      </c>
      <c r="E60" s="12">
        <f t="shared" si="1"/>
        <v>11.32</v>
      </c>
      <c r="F60" s="12">
        <v>0</v>
      </c>
      <c r="G60" s="12">
        <f t="shared" si="2"/>
        <v>0</v>
      </c>
      <c r="H60" s="12">
        <v>0</v>
      </c>
      <c r="I60" s="12">
        <f t="shared" si="0"/>
        <v>0</v>
      </c>
      <c r="J60" s="12">
        <f t="shared" si="3"/>
        <v>0</v>
      </c>
      <c r="K60" s="12">
        <f t="shared" si="4"/>
        <v>0</v>
      </c>
      <c r="L60" s="12"/>
      <c r="M60" s="12"/>
    </row>
    <row r="61" spans="2:13" ht="27" customHeight="1" x14ac:dyDescent="0.25">
      <c r="B61" s="12">
        <v>52</v>
      </c>
      <c r="C61" s="17" t="s">
        <v>55</v>
      </c>
      <c r="D61" s="12">
        <v>2</v>
      </c>
      <c r="E61" s="12">
        <f t="shared" si="1"/>
        <v>11.32</v>
      </c>
      <c r="F61" s="12">
        <v>0</v>
      </c>
      <c r="G61" s="12">
        <f t="shared" si="2"/>
        <v>0</v>
      </c>
      <c r="H61" s="12">
        <v>0</v>
      </c>
      <c r="I61" s="12">
        <f t="shared" si="0"/>
        <v>0</v>
      </c>
      <c r="J61" s="12">
        <f t="shared" si="3"/>
        <v>0</v>
      </c>
      <c r="K61" s="12">
        <f t="shared" si="4"/>
        <v>0</v>
      </c>
      <c r="L61" s="12"/>
      <c r="M61" s="12"/>
    </row>
    <row r="62" spans="2:13" ht="28.5" customHeight="1" x14ac:dyDescent="0.25">
      <c r="B62" s="12">
        <v>54</v>
      </c>
      <c r="C62" s="17" t="s">
        <v>57</v>
      </c>
      <c r="D62" s="12">
        <v>2</v>
      </c>
      <c r="E62" s="12">
        <f t="shared" si="1"/>
        <v>11.32</v>
      </c>
      <c r="F62" s="12">
        <v>0</v>
      </c>
      <c r="G62" s="12">
        <f t="shared" si="2"/>
        <v>0</v>
      </c>
      <c r="H62" s="12">
        <v>0</v>
      </c>
      <c r="I62" s="12">
        <f t="shared" ref="I62:I130" si="5">H62*566/100</f>
        <v>0</v>
      </c>
      <c r="J62" s="12">
        <f t="shared" si="3"/>
        <v>0</v>
      </c>
      <c r="K62" s="12">
        <f t="shared" si="4"/>
        <v>0</v>
      </c>
      <c r="L62" s="12"/>
      <c r="M62" s="12"/>
    </row>
    <row r="63" spans="2:13" ht="30" customHeight="1" x14ac:dyDescent="0.25">
      <c r="B63" s="12">
        <v>55</v>
      </c>
      <c r="C63" s="17" t="s">
        <v>58</v>
      </c>
      <c r="D63" s="12">
        <v>1</v>
      </c>
      <c r="E63" s="12">
        <f t="shared" si="1"/>
        <v>5.66</v>
      </c>
      <c r="F63" s="12">
        <v>0</v>
      </c>
      <c r="G63" s="12">
        <f t="shared" si="2"/>
        <v>0</v>
      </c>
      <c r="H63" s="12">
        <v>0</v>
      </c>
      <c r="I63" s="12">
        <f t="shared" si="5"/>
        <v>0</v>
      </c>
      <c r="J63" s="12">
        <f t="shared" si="3"/>
        <v>0</v>
      </c>
      <c r="K63" s="12">
        <f t="shared" si="4"/>
        <v>0</v>
      </c>
      <c r="L63" s="12"/>
      <c r="M63" s="12"/>
    </row>
    <row r="64" spans="2:13" ht="35.25" customHeight="1" x14ac:dyDescent="0.25">
      <c r="B64" s="12">
        <v>56</v>
      </c>
      <c r="C64" s="17" t="s">
        <v>59</v>
      </c>
      <c r="D64" s="12">
        <v>1</v>
      </c>
      <c r="E64" s="12">
        <f t="shared" si="1"/>
        <v>5.66</v>
      </c>
      <c r="F64" s="12">
        <v>0</v>
      </c>
      <c r="G64" s="12">
        <f t="shared" si="2"/>
        <v>0</v>
      </c>
      <c r="H64" s="12">
        <v>0</v>
      </c>
      <c r="I64" s="12">
        <f t="shared" si="5"/>
        <v>0</v>
      </c>
      <c r="J64" s="12">
        <f t="shared" si="3"/>
        <v>0</v>
      </c>
      <c r="K64" s="12">
        <f t="shared" si="4"/>
        <v>0</v>
      </c>
      <c r="L64" s="12"/>
      <c r="M64" s="12"/>
    </row>
    <row r="65" spans="2:13" ht="27.75" customHeight="1" x14ac:dyDescent="0.25">
      <c r="B65" s="12">
        <v>57</v>
      </c>
      <c r="C65" s="17" t="s">
        <v>60</v>
      </c>
      <c r="D65" s="12">
        <v>1</v>
      </c>
      <c r="E65" s="12">
        <f t="shared" si="1"/>
        <v>5.66</v>
      </c>
      <c r="F65" s="12"/>
      <c r="G65" s="12">
        <f t="shared" si="2"/>
        <v>0</v>
      </c>
      <c r="H65" s="12">
        <v>0</v>
      </c>
      <c r="I65" s="12">
        <f t="shared" si="5"/>
        <v>0</v>
      </c>
      <c r="J65" s="12">
        <f t="shared" si="3"/>
        <v>0</v>
      </c>
      <c r="K65" s="12">
        <f t="shared" si="4"/>
        <v>0</v>
      </c>
      <c r="L65" s="12"/>
      <c r="M65" s="12"/>
    </row>
    <row r="66" spans="2:13" ht="30.75" customHeight="1" x14ac:dyDescent="0.25">
      <c r="B66" s="12">
        <v>58</v>
      </c>
      <c r="C66" s="5" t="s">
        <v>118</v>
      </c>
      <c r="D66" s="12">
        <v>2</v>
      </c>
      <c r="E66" s="12">
        <f t="shared" si="1"/>
        <v>11.32</v>
      </c>
      <c r="F66" s="12">
        <v>0</v>
      </c>
      <c r="G66" s="12">
        <f t="shared" si="2"/>
        <v>0</v>
      </c>
      <c r="H66" s="12">
        <v>0</v>
      </c>
      <c r="I66" s="12">
        <f t="shared" si="5"/>
        <v>0</v>
      </c>
      <c r="J66" s="12">
        <f t="shared" si="3"/>
        <v>0</v>
      </c>
      <c r="K66" s="42">
        <f t="shared" si="4"/>
        <v>0</v>
      </c>
      <c r="L66" s="70"/>
      <c r="M66" s="92"/>
    </row>
    <row r="67" spans="2:13" ht="30.75" customHeight="1" x14ac:dyDescent="0.25">
      <c r="B67" s="12">
        <v>59</v>
      </c>
      <c r="C67" s="17" t="s">
        <v>61</v>
      </c>
      <c r="D67" s="12">
        <v>1</v>
      </c>
      <c r="E67" s="12">
        <f t="shared" si="1"/>
        <v>5.66</v>
      </c>
      <c r="F67" s="12">
        <v>0</v>
      </c>
      <c r="G67" s="12">
        <f t="shared" si="2"/>
        <v>0</v>
      </c>
      <c r="H67" s="12">
        <v>0</v>
      </c>
      <c r="I67" s="12">
        <f t="shared" si="5"/>
        <v>0</v>
      </c>
      <c r="J67" s="12">
        <f t="shared" si="3"/>
        <v>0</v>
      </c>
      <c r="K67" s="12">
        <f t="shared" si="4"/>
        <v>0</v>
      </c>
      <c r="L67" s="12"/>
      <c r="M67" s="12"/>
    </row>
    <row r="68" spans="2:13" ht="37.5" x14ac:dyDescent="0.25">
      <c r="B68" s="12">
        <v>60</v>
      </c>
      <c r="C68" s="17" t="s">
        <v>62</v>
      </c>
      <c r="D68" s="12">
        <v>2</v>
      </c>
      <c r="E68" s="12">
        <f t="shared" si="1"/>
        <v>11.32</v>
      </c>
      <c r="F68" s="12">
        <v>0</v>
      </c>
      <c r="G68" s="12">
        <f t="shared" si="2"/>
        <v>0</v>
      </c>
      <c r="H68" s="12">
        <v>0</v>
      </c>
      <c r="I68" s="12">
        <f t="shared" si="5"/>
        <v>0</v>
      </c>
      <c r="J68" s="12">
        <f t="shared" si="3"/>
        <v>0</v>
      </c>
      <c r="K68" s="12">
        <f t="shared" si="4"/>
        <v>0</v>
      </c>
      <c r="L68" s="12"/>
      <c r="M68" s="12"/>
    </row>
    <row r="69" spans="2:13" ht="37.5" x14ac:dyDescent="0.25">
      <c r="B69" s="12">
        <v>61</v>
      </c>
      <c r="C69" s="17" t="s">
        <v>63</v>
      </c>
      <c r="D69" s="12">
        <v>2</v>
      </c>
      <c r="E69" s="12">
        <f t="shared" si="1"/>
        <v>11.32</v>
      </c>
      <c r="F69" s="12">
        <v>0</v>
      </c>
      <c r="G69" s="12">
        <f t="shared" si="2"/>
        <v>0</v>
      </c>
      <c r="H69" s="12">
        <v>0</v>
      </c>
      <c r="I69" s="12">
        <f t="shared" si="5"/>
        <v>0</v>
      </c>
      <c r="J69" s="12">
        <f t="shared" si="3"/>
        <v>0</v>
      </c>
      <c r="K69" s="12">
        <f t="shared" si="4"/>
        <v>0</v>
      </c>
      <c r="L69" s="12"/>
      <c r="M69" s="12"/>
    </row>
    <row r="70" spans="2:13" ht="37.5" x14ac:dyDescent="0.25">
      <c r="B70" s="12">
        <v>62</v>
      </c>
      <c r="C70" s="17" t="s">
        <v>64</v>
      </c>
      <c r="D70" s="12">
        <v>2</v>
      </c>
      <c r="E70" s="12">
        <f t="shared" si="1"/>
        <v>11.32</v>
      </c>
      <c r="F70" s="12">
        <v>0</v>
      </c>
      <c r="G70" s="12">
        <f t="shared" si="2"/>
        <v>0</v>
      </c>
      <c r="H70" s="12">
        <v>0</v>
      </c>
      <c r="I70" s="12">
        <f t="shared" si="5"/>
        <v>0</v>
      </c>
      <c r="J70" s="12">
        <f t="shared" si="3"/>
        <v>0</v>
      </c>
      <c r="K70" s="12">
        <f t="shared" si="4"/>
        <v>0</v>
      </c>
      <c r="L70" s="12"/>
      <c r="M70" s="12"/>
    </row>
    <row r="71" spans="2:13" ht="35.25" customHeight="1" x14ac:dyDescent="0.25">
      <c r="B71" s="12">
        <v>63</v>
      </c>
      <c r="C71" s="17" t="s">
        <v>65</v>
      </c>
      <c r="D71" s="12">
        <v>2</v>
      </c>
      <c r="E71" s="12">
        <f t="shared" si="1"/>
        <v>11.32</v>
      </c>
      <c r="F71" s="12">
        <v>0</v>
      </c>
      <c r="G71" s="12">
        <f t="shared" si="2"/>
        <v>0</v>
      </c>
      <c r="H71" s="12">
        <v>0</v>
      </c>
      <c r="I71" s="12">
        <f t="shared" si="5"/>
        <v>0</v>
      </c>
      <c r="J71" s="12">
        <f t="shared" si="3"/>
        <v>0</v>
      </c>
      <c r="K71" s="12">
        <f t="shared" si="4"/>
        <v>0</v>
      </c>
      <c r="L71" s="12"/>
      <c r="M71" s="12"/>
    </row>
    <row r="72" spans="2:13" ht="39" customHeight="1" x14ac:dyDescent="0.25">
      <c r="B72" s="12">
        <v>64</v>
      </c>
      <c r="C72" s="17" t="s">
        <v>66</v>
      </c>
      <c r="D72" s="12">
        <v>4</v>
      </c>
      <c r="E72" s="12">
        <f t="shared" si="1"/>
        <v>22.64</v>
      </c>
      <c r="F72" s="12">
        <v>0</v>
      </c>
      <c r="G72" s="12">
        <f t="shared" si="2"/>
        <v>0</v>
      </c>
      <c r="H72" s="12">
        <v>0</v>
      </c>
      <c r="I72" s="12">
        <f t="shared" si="5"/>
        <v>0</v>
      </c>
      <c r="J72" s="12">
        <f t="shared" si="3"/>
        <v>0</v>
      </c>
      <c r="K72" s="12">
        <f t="shared" si="4"/>
        <v>0</v>
      </c>
      <c r="L72" s="12"/>
      <c r="M72" s="12"/>
    </row>
    <row r="73" spans="2:13" ht="37.5" x14ac:dyDescent="0.25">
      <c r="B73" s="12">
        <v>65</v>
      </c>
      <c r="C73" s="17" t="s">
        <v>67</v>
      </c>
      <c r="D73" s="12">
        <v>6</v>
      </c>
      <c r="E73" s="12">
        <f t="shared" si="1"/>
        <v>33.96</v>
      </c>
      <c r="F73" s="12">
        <v>0</v>
      </c>
      <c r="G73" s="12">
        <f t="shared" si="2"/>
        <v>0</v>
      </c>
      <c r="H73" s="12">
        <v>0</v>
      </c>
      <c r="I73" s="12">
        <f t="shared" si="5"/>
        <v>0</v>
      </c>
      <c r="J73" s="12">
        <f t="shared" si="3"/>
        <v>0</v>
      </c>
      <c r="K73" s="12">
        <f t="shared" si="4"/>
        <v>0</v>
      </c>
      <c r="L73" s="12"/>
      <c r="M73" s="12"/>
    </row>
    <row r="74" spans="2:13" ht="30.75" customHeight="1" x14ac:dyDescent="0.25">
      <c r="B74" s="12">
        <v>66</v>
      </c>
      <c r="C74" s="17" t="s">
        <v>68</v>
      </c>
      <c r="D74" s="12">
        <v>2</v>
      </c>
      <c r="E74" s="12">
        <f t="shared" ref="E74:E125" si="6">D74*566/100</f>
        <v>11.32</v>
      </c>
      <c r="F74" s="12">
        <v>1</v>
      </c>
      <c r="G74" s="12">
        <f t="shared" ref="G74:G130" si="7">F74*566/100</f>
        <v>5.66</v>
      </c>
      <c r="H74" s="12">
        <v>0</v>
      </c>
      <c r="I74" s="12">
        <f t="shared" si="5"/>
        <v>0</v>
      </c>
      <c r="J74" s="12">
        <f t="shared" ref="J74:J130" si="8">H74-F74</f>
        <v>-1</v>
      </c>
      <c r="K74" s="42">
        <f t="shared" ref="K74:K130" si="9">I74-G74</f>
        <v>-5.66</v>
      </c>
      <c r="L74" s="70"/>
      <c r="M74" s="92"/>
    </row>
    <row r="75" spans="2:13" ht="37.5" x14ac:dyDescent="0.25">
      <c r="B75" s="12">
        <v>67</v>
      </c>
      <c r="C75" s="17" t="s">
        <v>69</v>
      </c>
      <c r="D75" s="12">
        <v>6</v>
      </c>
      <c r="E75" s="12">
        <f t="shared" si="6"/>
        <v>33.96</v>
      </c>
      <c r="F75" s="12">
        <v>0</v>
      </c>
      <c r="G75" s="12">
        <f t="shared" si="7"/>
        <v>0</v>
      </c>
      <c r="H75" s="12">
        <v>0</v>
      </c>
      <c r="I75" s="12">
        <f t="shared" si="5"/>
        <v>0</v>
      </c>
      <c r="J75" s="12">
        <f t="shared" si="8"/>
        <v>0</v>
      </c>
      <c r="K75" s="12">
        <f t="shared" si="9"/>
        <v>0</v>
      </c>
      <c r="L75" s="12"/>
      <c r="M75" s="12"/>
    </row>
    <row r="76" spans="2:13" ht="37.5" x14ac:dyDescent="0.25">
      <c r="B76" s="12">
        <v>68</v>
      </c>
      <c r="C76" s="17" t="s">
        <v>70</v>
      </c>
      <c r="D76" s="12">
        <v>4</v>
      </c>
      <c r="E76" s="12">
        <f t="shared" si="6"/>
        <v>22.64</v>
      </c>
      <c r="F76" s="12">
        <v>0</v>
      </c>
      <c r="G76" s="12">
        <f t="shared" si="7"/>
        <v>0</v>
      </c>
      <c r="H76" s="12">
        <v>0</v>
      </c>
      <c r="I76" s="12">
        <f t="shared" si="5"/>
        <v>0</v>
      </c>
      <c r="J76" s="12">
        <f t="shared" si="8"/>
        <v>0</v>
      </c>
      <c r="K76" s="12">
        <f t="shared" si="9"/>
        <v>0</v>
      </c>
      <c r="L76" s="12"/>
      <c r="M76" s="12"/>
    </row>
    <row r="77" spans="2:13" ht="30" customHeight="1" x14ac:dyDescent="0.25">
      <c r="B77" s="12">
        <v>69</v>
      </c>
      <c r="C77" s="17" t="s">
        <v>71</v>
      </c>
      <c r="D77" s="12">
        <v>10</v>
      </c>
      <c r="E77" s="12">
        <f t="shared" si="6"/>
        <v>56.6</v>
      </c>
      <c r="F77" s="12">
        <v>0</v>
      </c>
      <c r="G77" s="12">
        <f t="shared" si="7"/>
        <v>0</v>
      </c>
      <c r="H77" s="12">
        <v>0</v>
      </c>
      <c r="I77" s="12">
        <f t="shared" si="5"/>
        <v>0</v>
      </c>
      <c r="J77" s="12">
        <f t="shared" si="8"/>
        <v>0</v>
      </c>
      <c r="K77" s="12">
        <f t="shared" si="9"/>
        <v>0</v>
      </c>
      <c r="L77" s="12"/>
      <c r="M77" s="12"/>
    </row>
    <row r="78" spans="2:13" ht="35.25" customHeight="1" x14ac:dyDescent="0.25">
      <c r="B78" s="12">
        <v>70</v>
      </c>
      <c r="C78" s="17" t="s">
        <v>72</v>
      </c>
      <c r="D78" s="12">
        <v>4</v>
      </c>
      <c r="E78" s="12">
        <f t="shared" si="6"/>
        <v>22.64</v>
      </c>
      <c r="F78" s="12">
        <v>0</v>
      </c>
      <c r="G78" s="12">
        <f t="shared" si="7"/>
        <v>0</v>
      </c>
      <c r="H78" s="12">
        <v>0</v>
      </c>
      <c r="I78" s="12">
        <f t="shared" si="5"/>
        <v>0</v>
      </c>
      <c r="J78" s="12">
        <f t="shared" si="8"/>
        <v>0</v>
      </c>
      <c r="K78" s="12">
        <f t="shared" si="9"/>
        <v>0</v>
      </c>
      <c r="L78" s="12"/>
      <c r="M78" s="12"/>
    </row>
    <row r="79" spans="2:13" ht="42.75" customHeight="1" x14ac:dyDescent="0.25">
      <c r="B79" s="12">
        <v>71</v>
      </c>
      <c r="C79" s="17" t="s">
        <v>73</v>
      </c>
      <c r="D79" s="12">
        <v>6</v>
      </c>
      <c r="E79" s="12">
        <f t="shared" si="6"/>
        <v>33.96</v>
      </c>
      <c r="F79" s="12">
        <v>0</v>
      </c>
      <c r="G79" s="12">
        <f t="shared" si="7"/>
        <v>0</v>
      </c>
      <c r="H79" s="12">
        <v>0</v>
      </c>
      <c r="I79" s="12">
        <f t="shared" si="5"/>
        <v>0</v>
      </c>
      <c r="J79" s="12">
        <f t="shared" si="8"/>
        <v>0</v>
      </c>
      <c r="K79" s="12">
        <f t="shared" si="9"/>
        <v>0</v>
      </c>
      <c r="L79" s="12"/>
      <c r="M79" s="12"/>
    </row>
    <row r="80" spans="2:13" ht="37.5" customHeight="1" x14ac:dyDescent="0.25">
      <c r="B80" s="12">
        <v>72</v>
      </c>
      <c r="C80" s="17" t="s">
        <v>74</v>
      </c>
      <c r="D80" s="12">
        <v>1</v>
      </c>
      <c r="E80" s="12">
        <f t="shared" si="6"/>
        <v>5.66</v>
      </c>
      <c r="F80" s="12">
        <v>0</v>
      </c>
      <c r="G80" s="12">
        <f t="shared" si="7"/>
        <v>0</v>
      </c>
      <c r="H80" s="12">
        <v>0</v>
      </c>
      <c r="I80" s="12">
        <f t="shared" si="5"/>
        <v>0</v>
      </c>
      <c r="J80" s="12">
        <f t="shared" si="8"/>
        <v>0</v>
      </c>
      <c r="K80" s="12">
        <f t="shared" si="9"/>
        <v>0</v>
      </c>
      <c r="L80" s="12"/>
      <c r="M80" s="12"/>
    </row>
    <row r="81" spans="2:13" ht="31.5" customHeight="1" x14ac:dyDescent="0.25">
      <c r="B81" s="12">
        <v>73</v>
      </c>
      <c r="C81" s="17" t="s">
        <v>75</v>
      </c>
      <c r="D81" s="12">
        <v>1</v>
      </c>
      <c r="E81" s="12">
        <f t="shared" si="6"/>
        <v>5.66</v>
      </c>
      <c r="F81" s="12">
        <v>0</v>
      </c>
      <c r="G81" s="12">
        <f t="shared" si="7"/>
        <v>0</v>
      </c>
      <c r="H81" s="12">
        <v>0</v>
      </c>
      <c r="I81" s="12">
        <f t="shared" si="5"/>
        <v>0</v>
      </c>
      <c r="J81" s="12">
        <f t="shared" si="8"/>
        <v>0</v>
      </c>
      <c r="K81" s="12">
        <f t="shared" si="9"/>
        <v>0</v>
      </c>
      <c r="L81" s="12"/>
      <c r="M81" s="12"/>
    </row>
    <row r="82" spans="2:13" ht="37.5" x14ac:dyDescent="0.25">
      <c r="B82" s="12">
        <v>74</v>
      </c>
      <c r="C82" s="17" t="s">
        <v>76</v>
      </c>
      <c r="D82" s="12">
        <v>1</v>
      </c>
      <c r="E82" s="12">
        <f t="shared" si="6"/>
        <v>5.66</v>
      </c>
      <c r="F82" s="12">
        <v>0</v>
      </c>
      <c r="G82" s="12">
        <f t="shared" si="7"/>
        <v>0</v>
      </c>
      <c r="H82" s="12">
        <v>0</v>
      </c>
      <c r="I82" s="12">
        <f t="shared" si="5"/>
        <v>0</v>
      </c>
      <c r="J82" s="12">
        <f t="shared" si="8"/>
        <v>0</v>
      </c>
      <c r="K82" s="12">
        <f t="shared" si="9"/>
        <v>0</v>
      </c>
      <c r="L82" s="12"/>
      <c r="M82" s="12"/>
    </row>
    <row r="83" spans="2:13" ht="46.5" customHeight="1" x14ac:dyDescent="0.25">
      <c r="B83" s="12">
        <v>75</v>
      </c>
      <c r="C83" s="17" t="s">
        <v>77</v>
      </c>
      <c r="D83" s="12">
        <v>1</v>
      </c>
      <c r="E83" s="12">
        <f t="shared" si="6"/>
        <v>5.66</v>
      </c>
      <c r="F83" s="12">
        <v>0</v>
      </c>
      <c r="G83" s="12">
        <f t="shared" si="7"/>
        <v>0</v>
      </c>
      <c r="H83" s="12">
        <v>0</v>
      </c>
      <c r="I83" s="12">
        <f t="shared" si="5"/>
        <v>0</v>
      </c>
      <c r="J83" s="12">
        <f t="shared" si="8"/>
        <v>0</v>
      </c>
      <c r="K83" s="12">
        <f t="shared" si="9"/>
        <v>0</v>
      </c>
      <c r="L83" s="12"/>
      <c r="M83" s="12"/>
    </row>
    <row r="84" spans="2:13" ht="39" customHeight="1" x14ac:dyDescent="0.25">
      <c r="B84" s="12">
        <v>76</v>
      </c>
      <c r="C84" s="17" t="s">
        <v>78</v>
      </c>
      <c r="D84" s="12">
        <v>1</v>
      </c>
      <c r="E84" s="12">
        <f t="shared" si="6"/>
        <v>5.66</v>
      </c>
      <c r="F84" s="12">
        <v>0</v>
      </c>
      <c r="G84" s="12">
        <f t="shared" si="7"/>
        <v>0</v>
      </c>
      <c r="H84" s="12">
        <v>0</v>
      </c>
      <c r="I84" s="12">
        <f t="shared" si="5"/>
        <v>0</v>
      </c>
      <c r="J84" s="12">
        <f t="shared" si="8"/>
        <v>0</v>
      </c>
      <c r="K84" s="12">
        <f t="shared" si="9"/>
        <v>0</v>
      </c>
      <c r="L84" s="12"/>
      <c r="M84" s="12"/>
    </row>
    <row r="85" spans="2:13" ht="37.5" x14ac:dyDescent="0.25">
      <c r="B85" s="12">
        <v>77</v>
      </c>
      <c r="C85" s="17" t="s">
        <v>79</v>
      </c>
      <c r="D85" s="12">
        <v>4</v>
      </c>
      <c r="E85" s="12">
        <f t="shared" si="6"/>
        <v>22.64</v>
      </c>
      <c r="F85" s="12">
        <v>0</v>
      </c>
      <c r="G85" s="12">
        <f t="shared" si="7"/>
        <v>0</v>
      </c>
      <c r="H85" s="12">
        <v>0</v>
      </c>
      <c r="I85" s="12">
        <f t="shared" si="5"/>
        <v>0</v>
      </c>
      <c r="J85" s="12">
        <f t="shared" si="8"/>
        <v>0</v>
      </c>
      <c r="K85" s="42">
        <f t="shared" si="9"/>
        <v>0</v>
      </c>
      <c r="L85" s="70"/>
      <c r="M85" s="92"/>
    </row>
    <row r="86" spans="2:13" ht="39.75" customHeight="1" x14ac:dyDescent="0.25">
      <c r="B86" s="12">
        <v>78</v>
      </c>
      <c r="C86" s="17" t="s">
        <v>80</v>
      </c>
      <c r="D86" s="12">
        <v>1</v>
      </c>
      <c r="E86" s="12">
        <f t="shared" si="6"/>
        <v>5.66</v>
      </c>
      <c r="F86" s="12">
        <v>0</v>
      </c>
      <c r="G86" s="12">
        <f t="shared" si="7"/>
        <v>0</v>
      </c>
      <c r="H86" s="12">
        <v>0</v>
      </c>
      <c r="I86" s="12">
        <f t="shared" si="5"/>
        <v>0</v>
      </c>
      <c r="J86" s="12">
        <f t="shared" si="8"/>
        <v>0</v>
      </c>
      <c r="K86" s="12">
        <f t="shared" si="9"/>
        <v>0</v>
      </c>
      <c r="L86" s="12"/>
      <c r="M86" s="12"/>
    </row>
    <row r="87" spans="2:13" ht="37.5" x14ac:dyDescent="0.25">
      <c r="B87" s="12">
        <v>79</v>
      </c>
      <c r="C87" s="17" t="s">
        <v>81</v>
      </c>
      <c r="D87" s="12">
        <v>2</v>
      </c>
      <c r="E87" s="12">
        <f t="shared" si="6"/>
        <v>11.32</v>
      </c>
      <c r="F87" s="12">
        <v>0</v>
      </c>
      <c r="G87" s="12">
        <f t="shared" si="7"/>
        <v>0</v>
      </c>
      <c r="H87" s="12">
        <v>0</v>
      </c>
      <c r="I87" s="12">
        <f t="shared" si="5"/>
        <v>0</v>
      </c>
      <c r="J87" s="12">
        <f t="shared" si="8"/>
        <v>0</v>
      </c>
      <c r="K87" s="12">
        <f t="shared" si="9"/>
        <v>0</v>
      </c>
      <c r="L87" s="12"/>
      <c r="M87" s="12"/>
    </row>
    <row r="88" spans="2:13" ht="30.75" customHeight="1" x14ac:dyDescent="0.25">
      <c r="B88" s="12">
        <v>80</v>
      </c>
      <c r="C88" s="17" t="s">
        <v>82</v>
      </c>
      <c r="D88" s="12">
        <v>1</v>
      </c>
      <c r="E88" s="12">
        <f t="shared" si="6"/>
        <v>5.66</v>
      </c>
      <c r="F88" s="12">
        <v>0</v>
      </c>
      <c r="G88" s="12">
        <f t="shared" si="7"/>
        <v>0</v>
      </c>
      <c r="H88" s="12">
        <v>0</v>
      </c>
      <c r="I88" s="12">
        <f t="shared" si="5"/>
        <v>0</v>
      </c>
      <c r="J88" s="12">
        <f t="shared" si="8"/>
        <v>0</v>
      </c>
      <c r="K88" s="12">
        <f t="shared" si="9"/>
        <v>0</v>
      </c>
      <c r="L88" s="12"/>
      <c r="M88" s="12"/>
    </row>
    <row r="89" spans="2:13" ht="39.75" customHeight="1" x14ac:dyDescent="0.25">
      <c r="B89" s="12">
        <v>81</v>
      </c>
      <c r="C89" s="17" t="s">
        <v>77</v>
      </c>
      <c r="D89" s="12">
        <v>1</v>
      </c>
      <c r="E89" s="12">
        <f t="shared" si="6"/>
        <v>5.66</v>
      </c>
      <c r="F89" s="12">
        <v>0</v>
      </c>
      <c r="G89" s="12">
        <f t="shared" si="7"/>
        <v>0</v>
      </c>
      <c r="H89" s="12">
        <v>0</v>
      </c>
      <c r="I89" s="12">
        <f t="shared" si="5"/>
        <v>0</v>
      </c>
      <c r="J89" s="12">
        <f t="shared" si="8"/>
        <v>0</v>
      </c>
      <c r="K89" s="12">
        <f t="shared" si="9"/>
        <v>0</v>
      </c>
      <c r="L89" s="12"/>
      <c r="M89" s="12"/>
    </row>
    <row r="90" spans="2:13" ht="37.5" x14ac:dyDescent="0.25">
      <c r="B90" s="12">
        <v>82</v>
      </c>
      <c r="C90" s="17" t="s">
        <v>83</v>
      </c>
      <c r="D90" s="12">
        <v>1</v>
      </c>
      <c r="E90" s="12">
        <f t="shared" si="6"/>
        <v>5.66</v>
      </c>
      <c r="F90" s="12">
        <v>0</v>
      </c>
      <c r="G90" s="12">
        <f t="shared" si="7"/>
        <v>0</v>
      </c>
      <c r="H90" s="12">
        <v>0</v>
      </c>
      <c r="I90" s="12">
        <f t="shared" si="5"/>
        <v>0</v>
      </c>
      <c r="J90" s="12">
        <f t="shared" si="8"/>
        <v>0</v>
      </c>
      <c r="K90" s="12">
        <f t="shared" si="9"/>
        <v>0</v>
      </c>
      <c r="L90" s="12"/>
      <c r="M90" s="12"/>
    </row>
    <row r="91" spans="2:13" ht="30" customHeight="1" x14ac:dyDescent="0.25">
      <c r="B91" s="12">
        <v>83</v>
      </c>
      <c r="C91" s="17" t="s">
        <v>84</v>
      </c>
      <c r="D91" s="12">
        <v>4</v>
      </c>
      <c r="E91" s="12">
        <f t="shared" si="6"/>
        <v>22.64</v>
      </c>
      <c r="F91" s="12">
        <v>0</v>
      </c>
      <c r="G91" s="12">
        <f t="shared" si="7"/>
        <v>0</v>
      </c>
      <c r="H91" s="12">
        <v>0</v>
      </c>
      <c r="I91" s="12">
        <f t="shared" si="5"/>
        <v>0</v>
      </c>
      <c r="J91" s="12">
        <f t="shared" si="8"/>
        <v>0</v>
      </c>
      <c r="K91" s="12">
        <f t="shared" si="9"/>
        <v>0</v>
      </c>
      <c r="L91" s="12"/>
      <c r="M91" s="12"/>
    </row>
    <row r="92" spans="2:13" ht="41.25" customHeight="1" x14ac:dyDescent="0.25">
      <c r="B92" s="12">
        <v>84</v>
      </c>
      <c r="C92" s="17" t="s">
        <v>85</v>
      </c>
      <c r="D92" s="12">
        <v>15</v>
      </c>
      <c r="E92" s="12">
        <f t="shared" si="6"/>
        <v>84.9</v>
      </c>
      <c r="F92" s="12">
        <v>0</v>
      </c>
      <c r="G92" s="12">
        <f t="shared" si="7"/>
        <v>0</v>
      </c>
      <c r="H92" s="12">
        <v>0</v>
      </c>
      <c r="I92" s="12">
        <f t="shared" si="5"/>
        <v>0</v>
      </c>
      <c r="J92" s="12">
        <f t="shared" si="8"/>
        <v>0</v>
      </c>
      <c r="K92" s="12">
        <f t="shared" si="9"/>
        <v>0</v>
      </c>
      <c r="L92" s="12"/>
      <c r="M92" s="12"/>
    </row>
    <row r="93" spans="2:13" ht="37.5" x14ac:dyDescent="0.25">
      <c r="B93" s="12">
        <v>86</v>
      </c>
      <c r="C93" s="17" t="s">
        <v>86</v>
      </c>
      <c r="D93" s="12">
        <v>3</v>
      </c>
      <c r="E93" s="12">
        <f t="shared" si="6"/>
        <v>16.98</v>
      </c>
      <c r="F93" s="12">
        <v>0</v>
      </c>
      <c r="G93" s="12">
        <f t="shared" si="7"/>
        <v>0</v>
      </c>
      <c r="H93" s="12">
        <v>0</v>
      </c>
      <c r="I93" s="12">
        <f t="shared" si="5"/>
        <v>0</v>
      </c>
      <c r="J93" s="12">
        <f t="shared" si="8"/>
        <v>0</v>
      </c>
      <c r="K93" s="12">
        <f t="shared" si="9"/>
        <v>0</v>
      </c>
      <c r="L93" s="12"/>
      <c r="M93" s="12"/>
    </row>
    <row r="94" spans="2:13" ht="30" customHeight="1" x14ac:dyDescent="0.25">
      <c r="B94" s="12">
        <v>87</v>
      </c>
      <c r="C94" s="17" t="s">
        <v>87</v>
      </c>
      <c r="D94" s="12">
        <v>1</v>
      </c>
      <c r="E94" s="12">
        <f t="shared" si="6"/>
        <v>5.66</v>
      </c>
      <c r="F94" s="12">
        <v>0</v>
      </c>
      <c r="G94" s="12">
        <f t="shared" si="7"/>
        <v>0</v>
      </c>
      <c r="H94" s="12">
        <v>0</v>
      </c>
      <c r="I94" s="12">
        <f t="shared" si="5"/>
        <v>0</v>
      </c>
      <c r="J94" s="12">
        <f t="shared" si="8"/>
        <v>0</v>
      </c>
      <c r="K94" s="12">
        <f t="shared" si="9"/>
        <v>0</v>
      </c>
      <c r="L94" s="12"/>
      <c r="M94" s="12"/>
    </row>
    <row r="95" spans="2:13" ht="37.5" x14ac:dyDescent="0.25">
      <c r="B95" s="12">
        <v>88</v>
      </c>
      <c r="C95" s="17" t="s">
        <v>88</v>
      </c>
      <c r="D95" s="12">
        <v>1</v>
      </c>
      <c r="E95" s="12">
        <f t="shared" si="6"/>
        <v>5.66</v>
      </c>
      <c r="F95" s="12">
        <v>0</v>
      </c>
      <c r="G95" s="12">
        <f t="shared" si="7"/>
        <v>0</v>
      </c>
      <c r="H95" s="12">
        <v>0</v>
      </c>
      <c r="I95" s="12">
        <f t="shared" si="5"/>
        <v>0</v>
      </c>
      <c r="J95" s="12">
        <f t="shared" si="8"/>
        <v>0</v>
      </c>
      <c r="K95" s="12">
        <f t="shared" si="9"/>
        <v>0</v>
      </c>
      <c r="L95" s="12"/>
      <c r="M95" s="12"/>
    </row>
    <row r="96" spans="2:13" ht="27" customHeight="1" x14ac:dyDescent="0.25">
      <c r="B96" s="12">
        <v>89</v>
      </c>
      <c r="C96" s="17" t="s">
        <v>89</v>
      </c>
      <c r="D96" s="12">
        <v>1</v>
      </c>
      <c r="E96" s="12">
        <f t="shared" si="6"/>
        <v>5.66</v>
      </c>
      <c r="F96" s="12">
        <v>0</v>
      </c>
      <c r="G96" s="12">
        <f t="shared" si="7"/>
        <v>0</v>
      </c>
      <c r="H96" s="12">
        <v>0</v>
      </c>
      <c r="I96" s="12">
        <f t="shared" si="5"/>
        <v>0</v>
      </c>
      <c r="J96" s="12">
        <f t="shared" si="8"/>
        <v>0</v>
      </c>
      <c r="K96" s="42">
        <f t="shared" si="9"/>
        <v>0</v>
      </c>
      <c r="L96" s="70"/>
      <c r="M96" s="92"/>
    </row>
    <row r="97" spans="2:13" ht="32.25" customHeight="1" x14ac:dyDescent="0.25">
      <c r="B97" s="12">
        <v>90</v>
      </c>
      <c r="C97" s="17" t="s">
        <v>90</v>
      </c>
      <c r="D97" s="12">
        <v>2</v>
      </c>
      <c r="E97" s="12">
        <f t="shared" si="6"/>
        <v>11.32</v>
      </c>
      <c r="F97" s="12">
        <v>0</v>
      </c>
      <c r="G97" s="12">
        <f t="shared" si="7"/>
        <v>0</v>
      </c>
      <c r="H97" s="12">
        <v>0</v>
      </c>
      <c r="I97" s="12">
        <f t="shared" si="5"/>
        <v>0</v>
      </c>
      <c r="J97" s="12">
        <f t="shared" si="8"/>
        <v>0</v>
      </c>
      <c r="K97" s="12">
        <f t="shared" si="9"/>
        <v>0</v>
      </c>
      <c r="L97" s="12"/>
      <c r="M97" s="92"/>
    </row>
    <row r="98" spans="2:13" ht="30" customHeight="1" x14ac:dyDescent="0.25">
      <c r="B98" s="12">
        <v>91</v>
      </c>
      <c r="C98" s="17" t="s">
        <v>113</v>
      </c>
      <c r="D98" s="12">
        <v>3</v>
      </c>
      <c r="E98" s="12">
        <f t="shared" si="6"/>
        <v>16.98</v>
      </c>
      <c r="F98" s="12">
        <v>0</v>
      </c>
      <c r="G98" s="12">
        <f t="shared" si="7"/>
        <v>0</v>
      </c>
      <c r="H98" s="12">
        <v>0</v>
      </c>
      <c r="I98" s="12">
        <f t="shared" si="5"/>
        <v>0</v>
      </c>
      <c r="J98" s="12">
        <f t="shared" si="8"/>
        <v>0</v>
      </c>
      <c r="K98" s="12">
        <f t="shared" si="9"/>
        <v>0</v>
      </c>
      <c r="L98" s="12"/>
      <c r="M98" s="12"/>
    </row>
    <row r="99" spans="2:13" ht="32.25" customHeight="1" x14ac:dyDescent="0.25">
      <c r="B99" s="12">
        <v>92</v>
      </c>
      <c r="C99" s="17" t="s">
        <v>91</v>
      </c>
      <c r="D99" s="12">
        <v>1</v>
      </c>
      <c r="E99" s="12">
        <f t="shared" si="6"/>
        <v>5.66</v>
      </c>
      <c r="F99" s="12">
        <v>1</v>
      </c>
      <c r="G99" s="12">
        <f t="shared" si="7"/>
        <v>5.66</v>
      </c>
      <c r="H99" s="12">
        <v>0</v>
      </c>
      <c r="I99" s="12">
        <f t="shared" si="5"/>
        <v>0</v>
      </c>
      <c r="J99" s="12">
        <f t="shared" si="8"/>
        <v>-1</v>
      </c>
      <c r="K99" s="12">
        <f t="shared" si="9"/>
        <v>-5.66</v>
      </c>
      <c r="L99" s="12"/>
      <c r="M99" s="12"/>
    </row>
    <row r="100" spans="2:13" ht="37.5" x14ac:dyDescent="0.25">
      <c r="B100" s="12">
        <v>93</v>
      </c>
      <c r="C100" s="17" t="s">
        <v>92</v>
      </c>
      <c r="D100" s="12">
        <v>1</v>
      </c>
      <c r="E100" s="12">
        <f t="shared" si="6"/>
        <v>5.66</v>
      </c>
      <c r="F100" s="12">
        <v>0</v>
      </c>
      <c r="G100" s="12">
        <f t="shared" si="7"/>
        <v>0</v>
      </c>
      <c r="H100" s="12">
        <v>0</v>
      </c>
      <c r="I100" s="12">
        <f t="shared" si="5"/>
        <v>0</v>
      </c>
      <c r="J100" s="12">
        <f t="shared" si="8"/>
        <v>0</v>
      </c>
      <c r="K100" s="12">
        <f t="shared" si="9"/>
        <v>0</v>
      </c>
      <c r="L100" s="12"/>
      <c r="M100" s="12"/>
    </row>
    <row r="101" spans="2:13" ht="51" customHeight="1" x14ac:dyDescent="0.25">
      <c r="B101" s="12">
        <v>94</v>
      </c>
      <c r="C101" s="17" t="s">
        <v>93</v>
      </c>
      <c r="D101" s="12">
        <v>1</v>
      </c>
      <c r="E101" s="12">
        <f t="shared" si="6"/>
        <v>5.66</v>
      </c>
      <c r="F101" s="12">
        <v>0</v>
      </c>
      <c r="G101" s="12">
        <f t="shared" si="7"/>
        <v>0</v>
      </c>
      <c r="H101" s="12">
        <v>0</v>
      </c>
      <c r="I101" s="12">
        <f t="shared" si="5"/>
        <v>0</v>
      </c>
      <c r="J101" s="12">
        <f t="shared" si="8"/>
        <v>0</v>
      </c>
      <c r="K101" s="12">
        <f t="shared" si="9"/>
        <v>0</v>
      </c>
      <c r="L101" s="12"/>
      <c r="M101" s="12"/>
    </row>
    <row r="102" spans="2:13" ht="30" customHeight="1" x14ac:dyDescent="0.25">
      <c r="B102" s="12">
        <v>95</v>
      </c>
      <c r="C102" s="17" t="s">
        <v>119</v>
      </c>
      <c r="D102" s="12">
        <v>1</v>
      </c>
      <c r="E102" s="12">
        <f t="shared" si="6"/>
        <v>5.66</v>
      </c>
      <c r="F102" s="12">
        <v>0</v>
      </c>
      <c r="G102" s="12">
        <f t="shared" si="7"/>
        <v>0</v>
      </c>
      <c r="H102" s="12">
        <v>0</v>
      </c>
      <c r="I102" s="12">
        <f t="shared" si="5"/>
        <v>0</v>
      </c>
      <c r="J102" s="12">
        <f t="shared" si="8"/>
        <v>0</v>
      </c>
      <c r="K102" s="42">
        <f t="shared" si="9"/>
        <v>0</v>
      </c>
      <c r="L102" s="70"/>
      <c r="M102" s="92"/>
    </row>
    <row r="103" spans="2:13" ht="56.25" customHeight="1" x14ac:dyDescent="0.25">
      <c r="B103" s="12">
        <v>96</v>
      </c>
      <c r="C103" s="5" t="s">
        <v>116</v>
      </c>
      <c r="D103" s="12">
        <v>2</v>
      </c>
      <c r="E103" s="12">
        <f t="shared" si="6"/>
        <v>11.32</v>
      </c>
      <c r="F103" s="12">
        <v>0</v>
      </c>
      <c r="G103" s="12">
        <f t="shared" si="7"/>
        <v>0</v>
      </c>
      <c r="H103" s="12">
        <v>2</v>
      </c>
      <c r="I103" s="12">
        <f t="shared" si="5"/>
        <v>11.32</v>
      </c>
      <c r="J103" s="12">
        <f t="shared" si="8"/>
        <v>2</v>
      </c>
      <c r="K103" s="78">
        <f t="shared" si="9"/>
        <v>11.32</v>
      </c>
      <c r="L103" s="4" t="s">
        <v>264</v>
      </c>
      <c r="M103" s="92" t="s">
        <v>229</v>
      </c>
    </row>
    <row r="104" spans="2:13" ht="31.5" customHeight="1" x14ac:dyDescent="0.25">
      <c r="B104" s="12">
        <v>97</v>
      </c>
      <c r="C104" s="17" t="s">
        <v>94</v>
      </c>
      <c r="D104" s="12">
        <v>1</v>
      </c>
      <c r="E104" s="12">
        <f t="shared" si="6"/>
        <v>5.66</v>
      </c>
      <c r="F104" s="12">
        <v>0</v>
      </c>
      <c r="G104" s="12">
        <f t="shared" si="7"/>
        <v>0</v>
      </c>
      <c r="H104" s="12">
        <v>0</v>
      </c>
      <c r="I104" s="12">
        <f t="shared" si="5"/>
        <v>0</v>
      </c>
      <c r="J104" s="12">
        <f t="shared" si="8"/>
        <v>0</v>
      </c>
      <c r="K104" s="12">
        <f t="shared" si="9"/>
        <v>0</v>
      </c>
      <c r="L104" s="12"/>
      <c r="M104" s="12"/>
    </row>
    <row r="105" spans="2:13" ht="28.5" customHeight="1" x14ac:dyDescent="0.25">
      <c r="B105" s="12">
        <v>98</v>
      </c>
      <c r="C105" s="17" t="s">
        <v>95</v>
      </c>
      <c r="D105" s="12">
        <v>1</v>
      </c>
      <c r="E105" s="12">
        <f t="shared" si="6"/>
        <v>5.66</v>
      </c>
      <c r="F105" s="12">
        <v>0</v>
      </c>
      <c r="G105" s="12">
        <f t="shared" si="7"/>
        <v>0</v>
      </c>
      <c r="H105" s="12">
        <v>0</v>
      </c>
      <c r="I105" s="12">
        <f t="shared" si="5"/>
        <v>0</v>
      </c>
      <c r="J105" s="12">
        <f t="shared" si="8"/>
        <v>0</v>
      </c>
      <c r="K105" s="12">
        <f t="shared" si="9"/>
        <v>0</v>
      </c>
      <c r="L105" s="12"/>
      <c r="M105" s="12"/>
    </row>
    <row r="106" spans="2:13" ht="33.75" customHeight="1" x14ac:dyDescent="0.3">
      <c r="B106" s="12">
        <v>99</v>
      </c>
      <c r="C106" s="17" t="s">
        <v>96</v>
      </c>
      <c r="D106" s="12">
        <v>1</v>
      </c>
      <c r="E106" s="12">
        <f t="shared" si="6"/>
        <v>5.66</v>
      </c>
      <c r="F106" s="12">
        <v>0</v>
      </c>
      <c r="G106" s="12">
        <f t="shared" si="7"/>
        <v>0</v>
      </c>
      <c r="H106" s="12">
        <v>0</v>
      </c>
      <c r="I106" s="12">
        <f t="shared" si="5"/>
        <v>0</v>
      </c>
      <c r="J106" s="12">
        <f t="shared" si="8"/>
        <v>0</v>
      </c>
      <c r="K106" s="12">
        <f t="shared" si="9"/>
        <v>0</v>
      </c>
      <c r="L106" s="79"/>
      <c r="M106" s="12"/>
    </row>
    <row r="107" spans="2:13" ht="37.5" x14ac:dyDescent="0.3">
      <c r="B107" s="12">
        <v>100</v>
      </c>
      <c r="C107" s="17" t="s">
        <v>97</v>
      </c>
      <c r="D107" s="12">
        <v>2</v>
      </c>
      <c r="E107" s="12">
        <f t="shared" si="6"/>
        <v>11.32</v>
      </c>
      <c r="F107" s="12">
        <v>0</v>
      </c>
      <c r="G107" s="12">
        <f t="shared" si="7"/>
        <v>0</v>
      </c>
      <c r="H107" s="12">
        <v>0</v>
      </c>
      <c r="I107" s="12">
        <f t="shared" si="5"/>
        <v>0</v>
      </c>
      <c r="J107" s="12">
        <f t="shared" si="8"/>
        <v>0</v>
      </c>
      <c r="K107" s="12">
        <f t="shared" si="9"/>
        <v>0</v>
      </c>
      <c r="L107" s="79"/>
      <c r="M107" s="12"/>
    </row>
    <row r="108" spans="2:13" ht="28.5" customHeight="1" x14ac:dyDescent="0.25">
      <c r="B108" s="12">
        <v>101</v>
      </c>
      <c r="C108" s="17" t="s">
        <v>98</v>
      </c>
      <c r="D108" s="12">
        <v>2</v>
      </c>
      <c r="E108" s="12">
        <f t="shared" si="6"/>
        <v>11.32</v>
      </c>
      <c r="F108" s="12">
        <v>0</v>
      </c>
      <c r="G108" s="12">
        <f t="shared" si="7"/>
        <v>0</v>
      </c>
      <c r="H108" s="12">
        <v>0</v>
      </c>
      <c r="I108" s="12">
        <f t="shared" si="5"/>
        <v>0</v>
      </c>
      <c r="J108" s="12">
        <f t="shared" si="8"/>
        <v>0</v>
      </c>
      <c r="K108" s="12">
        <f t="shared" si="9"/>
        <v>0</v>
      </c>
      <c r="L108" s="12"/>
      <c r="M108" s="12"/>
    </row>
    <row r="109" spans="2:13" ht="27" customHeight="1" x14ac:dyDescent="0.25">
      <c r="B109" s="12">
        <v>102</v>
      </c>
      <c r="C109" s="17" t="s">
        <v>99</v>
      </c>
      <c r="D109" s="12">
        <v>1</v>
      </c>
      <c r="E109" s="12">
        <f t="shared" si="6"/>
        <v>5.66</v>
      </c>
      <c r="F109" s="12">
        <v>0</v>
      </c>
      <c r="G109" s="12">
        <f t="shared" si="7"/>
        <v>0</v>
      </c>
      <c r="H109" s="12">
        <v>0</v>
      </c>
      <c r="I109" s="12">
        <f t="shared" si="5"/>
        <v>0</v>
      </c>
      <c r="J109" s="12">
        <f t="shared" si="8"/>
        <v>0</v>
      </c>
      <c r="K109" s="12">
        <f t="shared" si="9"/>
        <v>0</v>
      </c>
      <c r="L109" s="12"/>
      <c r="M109" s="12"/>
    </row>
    <row r="110" spans="2:13" ht="36" customHeight="1" x14ac:dyDescent="0.25">
      <c r="B110" s="12">
        <v>103</v>
      </c>
      <c r="C110" s="17" t="s">
        <v>100</v>
      </c>
      <c r="D110" s="12">
        <v>2</v>
      </c>
      <c r="E110" s="12">
        <f t="shared" si="6"/>
        <v>11.32</v>
      </c>
      <c r="F110" s="12">
        <v>1</v>
      </c>
      <c r="G110" s="12">
        <f t="shared" si="7"/>
        <v>5.66</v>
      </c>
      <c r="H110" s="12">
        <v>0</v>
      </c>
      <c r="I110" s="12">
        <f t="shared" si="5"/>
        <v>0</v>
      </c>
      <c r="J110" s="12">
        <f t="shared" si="8"/>
        <v>-1</v>
      </c>
      <c r="K110" s="12">
        <f t="shared" si="9"/>
        <v>-5.66</v>
      </c>
      <c r="L110" s="12"/>
      <c r="M110" s="12"/>
    </row>
    <row r="111" spans="2:13" ht="38.25" customHeight="1" x14ac:dyDescent="0.25">
      <c r="B111" s="12">
        <v>104</v>
      </c>
      <c r="C111" s="17" t="s">
        <v>101</v>
      </c>
      <c r="D111" s="12">
        <v>5</v>
      </c>
      <c r="E111" s="12">
        <f t="shared" si="6"/>
        <v>28.3</v>
      </c>
      <c r="F111" s="12">
        <v>0</v>
      </c>
      <c r="G111" s="12">
        <f t="shared" si="7"/>
        <v>0</v>
      </c>
      <c r="H111" s="12">
        <v>0</v>
      </c>
      <c r="I111" s="12">
        <f t="shared" si="5"/>
        <v>0</v>
      </c>
      <c r="J111" s="12">
        <f t="shared" si="8"/>
        <v>0</v>
      </c>
      <c r="K111" s="12">
        <f t="shared" si="9"/>
        <v>0</v>
      </c>
      <c r="L111" s="12"/>
      <c r="M111" s="12"/>
    </row>
    <row r="112" spans="2:13" ht="32.25" customHeight="1" x14ac:dyDescent="0.25">
      <c r="B112" s="12">
        <v>105</v>
      </c>
      <c r="C112" s="17" t="s">
        <v>72</v>
      </c>
      <c r="D112" s="12">
        <v>1</v>
      </c>
      <c r="E112" s="12">
        <f t="shared" si="6"/>
        <v>5.66</v>
      </c>
      <c r="F112" s="12">
        <v>0</v>
      </c>
      <c r="G112" s="12">
        <f t="shared" si="7"/>
        <v>0</v>
      </c>
      <c r="H112" s="12">
        <v>0</v>
      </c>
      <c r="I112" s="12">
        <f t="shared" si="5"/>
        <v>0</v>
      </c>
      <c r="J112" s="12">
        <f t="shared" si="8"/>
        <v>0</v>
      </c>
      <c r="K112" s="12">
        <f t="shared" si="9"/>
        <v>0</v>
      </c>
      <c r="L112" s="12"/>
      <c r="M112" s="12"/>
    </row>
    <row r="113" spans="2:15" ht="56.25" x14ac:dyDescent="0.25">
      <c r="B113" s="12">
        <v>106</v>
      </c>
      <c r="C113" s="17" t="s">
        <v>102</v>
      </c>
      <c r="D113" s="12">
        <v>1</v>
      </c>
      <c r="E113" s="12">
        <f t="shared" si="6"/>
        <v>5.66</v>
      </c>
      <c r="F113" s="12">
        <v>0</v>
      </c>
      <c r="G113" s="12">
        <f t="shared" si="7"/>
        <v>0</v>
      </c>
      <c r="H113" s="12">
        <v>0</v>
      </c>
      <c r="I113" s="12">
        <f t="shared" si="5"/>
        <v>0</v>
      </c>
      <c r="J113" s="12">
        <f t="shared" si="8"/>
        <v>0</v>
      </c>
      <c r="K113" s="12">
        <f t="shared" si="9"/>
        <v>0</v>
      </c>
      <c r="L113" s="12"/>
      <c r="M113" s="12"/>
    </row>
    <row r="114" spans="2:15" ht="37.5" x14ac:dyDescent="0.25">
      <c r="B114" s="12">
        <v>107</v>
      </c>
      <c r="C114" s="17" t="s">
        <v>103</v>
      </c>
      <c r="D114" s="12">
        <v>1</v>
      </c>
      <c r="E114" s="12">
        <f t="shared" si="6"/>
        <v>5.66</v>
      </c>
      <c r="F114" s="12">
        <v>0</v>
      </c>
      <c r="G114" s="12">
        <f t="shared" si="7"/>
        <v>0</v>
      </c>
      <c r="H114" s="12">
        <v>0</v>
      </c>
      <c r="I114" s="12">
        <f t="shared" si="5"/>
        <v>0</v>
      </c>
      <c r="J114" s="12">
        <f t="shared" si="8"/>
        <v>0</v>
      </c>
      <c r="K114" s="12">
        <f t="shared" si="9"/>
        <v>0</v>
      </c>
      <c r="L114" s="12"/>
      <c r="M114" s="12"/>
    </row>
    <row r="115" spans="2:15" ht="37.5" customHeight="1" x14ac:dyDescent="0.25">
      <c r="B115" s="12">
        <v>108</v>
      </c>
      <c r="C115" s="17" t="s">
        <v>104</v>
      </c>
      <c r="D115" s="12">
        <v>1</v>
      </c>
      <c r="E115" s="12">
        <f t="shared" si="6"/>
        <v>5.66</v>
      </c>
      <c r="F115" s="12">
        <v>0</v>
      </c>
      <c r="G115" s="12">
        <f t="shared" si="7"/>
        <v>0</v>
      </c>
      <c r="H115" s="12">
        <v>0</v>
      </c>
      <c r="I115" s="12">
        <f t="shared" si="5"/>
        <v>0</v>
      </c>
      <c r="J115" s="12">
        <f t="shared" si="8"/>
        <v>0</v>
      </c>
      <c r="K115" s="12">
        <f t="shared" si="9"/>
        <v>0</v>
      </c>
      <c r="L115" s="12"/>
      <c r="M115" s="12"/>
    </row>
    <row r="116" spans="2:15" ht="43.5" customHeight="1" x14ac:dyDescent="0.25">
      <c r="B116" s="12">
        <v>109</v>
      </c>
      <c r="C116" s="5" t="s">
        <v>115</v>
      </c>
      <c r="D116" s="12">
        <v>1</v>
      </c>
      <c r="E116" s="12">
        <f t="shared" si="6"/>
        <v>5.66</v>
      </c>
      <c r="F116" s="12">
        <v>0</v>
      </c>
      <c r="G116" s="12">
        <f t="shared" si="7"/>
        <v>0</v>
      </c>
      <c r="H116" s="12">
        <v>0</v>
      </c>
      <c r="I116" s="12">
        <f t="shared" si="5"/>
        <v>0</v>
      </c>
      <c r="J116" s="12">
        <f t="shared" si="8"/>
        <v>0</v>
      </c>
      <c r="K116" s="42">
        <f t="shared" si="9"/>
        <v>0</v>
      </c>
      <c r="L116" s="4"/>
      <c r="M116" s="80"/>
      <c r="O116" s="82"/>
    </row>
    <row r="117" spans="2:15" ht="56.25" x14ac:dyDescent="0.25">
      <c r="B117" s="12">
        <v>110</v>
      </c>
      <c r="C117" s="17" t="s">
        <v>105</v>
      </c>
      <c r="D117" s="12">
        <v>1</v>
      </c>
      <c r="E117" s="12">
        <f t="shared" si="6"/>
        <v>5.66</v>
      </c>
      <c r="F117" s="12">
        <v>0</v>
      </c>
      <c r="G117" s="12">
        <f t="shared" si="7"/>
        <v>0</v>
      </c>
      <c r="H117" s="12">
        <v>0</v>
      </c>
      <c r="I117" s="12">
        <f t="shared" si="5"/>
        <v>0</v>
      </c>
      <c r="J117" s="12">
        <f t="shared" si="8"/>
        <v>0</v>
      </c>
      <c r="K117" s="12">
        <f t="shared" si="9"/>
        <v>0</v>
      </c>
      <c r="L117" s="74"/>
      <c r="M117" s="74"/>
    </row>
    <row r="118" spans="2:15" ht="37.5" x14ac:dyDescent="0.25">
      <c r="B118" s="12">
        <v>111</v>
      </c>
      <c r="C118" s="17" t="s">
        <v>106</v>
      </c>
      <c r="D118" s="12">
        <v>2</v>
      </c>
      <c r="E118" s="12">
        <f t="shared" si="6"/>
        <v>11.32</v>
      </c>
      <c r="F118" s="12">
        <v>0</v>
      </c>
      <c r="G118" s="12">
        <f t="shared" si="7"/>
        <v>0</v>
      </c>
      <c r="H118" s="12">
        <v>0</v>
      </c>
      <c r="I118" s="12">
        <f t="shared" si="5"/>
        <v>0</v>
      </c>
      <c r="J118" s="12">
        <f t="shared" si="8"/>
        <v>0</v>
      </c>
      <c r="K118" s="12">
        <f t="shared" si="9"/>
        <v>0</v>
      </c>
      <c r="L118" s="12"/>
      <c r="M118" s="12"/>
    </row>
    <row r="119" spans="2:15" ht="44.25" customHeight="1" x14ac:dyDescent="0.25">
      <c r="B119" s="12">
        <v>112</v>
      </c>
      <c r="C119" s="17" t="s">
        <v>25</v>
      </c>
      <c r="D119" s="12">
        <v>1</v>
      </c>
      <c r="E119" s="12">
        <f t="shared" si="6"/>
        <v>5.66</v>
      </c>
      <c r="F119" s="12">
        <v>0</v>
      </c>
      <c r="G119" s="12">
        <f t="shared" si="7"/>
        <v>0</v>
      </c>
      <c r="H119" s="12">
        <v>0</v>
      </c>
      <c r="I119" s="12">
        <f t="shared" si="5"/>
        <v>0</v>
      </c>
      <c r="J119" s="12">
        <f t="shared" si="8"/>
        <v>0</v>
      </c>
      <c r="K119" s="12">
        <f>I119-G119</f>
        <v>0</v>
      </c>
      <c r="L119" s="12"/>
      <c r="M119" s="12"/>
    </row>
    <row r="120" spans="2:15" ht="33.75" customHeight="1" x14ac:dyDescent="0.25">
      <c r="B120" s="12">
        <v>113</v>
      </c>
      <c r="C120" s="17" t="s">
        <v>107</v>
      </c>
      <c r="D120" s="12">
        <v>1</v>
      </c>
      <c r="E120" s="12">
        <f t="shared" si="6"/>
        <v>5.66</v>
      </c>
      <c r="F120" s="12">
        <v>0</v>
      </c>
      <c r="G120" s="12">
        <f t="shared" si="7"/>
        <v>0</v>
      </c>
      <c r="H120" s="12">
        <v>0</v>
      </c>
      <c r="I120" s="12">
        <f t="shared" si="5"/>
        <v>0</v>
      </c>
      <c r="J120" s="12">
        <f t="shared" si="8"/>
        <v>0</v>
      </c>
      <c r="K120" s="12">
        <f t="shared" si="9"/>
        <v>0</v>
      </c>
      <c r="L120" s="12"/>
      <c r="M120" s="12"/>
    </row>
    <row r="121" spans="2:15" ht="27.75" customHeight="1" x14ac:dyDescent="0.25">
      <c r="B121" s="12">
        <v>114</v>
      </c>
      <c r="C121" s="17" t="s">
        <v>108</v>
      </c>
      <c r="D121" s="12">
        <v>1</v>
      </c>
      <c r="E121" s="12">
        <f t="shared" si="6"/>
        <v>5.66</v>
      </c>
      <c r="F121" s="12">
        <v>0</v>
      </c>
      <c r="G121" s="12">
        <f t="shared" si="7"/>
        <v>0</v>
      </c>
      <c r="H121" s="12">
        <v>0</v>
      </c>
      <c r="I121" s="12">
        <f t="shared" si="5"/>
        <v>0</v>
      </c>
      <c r="J121" s="12">
        <f t="shared" si="8"/>
        <v>0</v>
      </c>
      <c r="K121" s="12">
        <f t="shared" si="9"/>
        <v>0</v>
      </c>
      <c r="L121" s="12"/>
      <c r="M121" s="12"/>
    </row>
    <row r="122" spans="2:15" ht="49.5" customHeight="1" x14ac:dyDescent="0.25">
      <c r="B122" s="12">
        <v>115</v>
      </c>
      <c r="C122" s="17" t="s">
        <v>125</v>
      </c>
      <c r="D122" s="12">
        <v>3</v>
      </c>
      <c r="E122" s="12">
        <f t="shared" si="6"/>
        <v>16.98</v>
      </c>
      <c r="F122" s="12">
        <v>0</v>
      </c>
      <c r="G122" s="12">
        <f t="shared" si="7"/>
        <v>0</v>
      </c>
      <c r="H122" s="12">
        <v>1</v>
      </c>
      <c r="I122" s="12">
        <f t="shared" si="5"/>
        <v>5.66</v>
      </c>
      <c r="J122" s="42">
        <f>H122-F122</f>
        <v>1</v>
      </c>
      <c r="K122" s="78">
        <f t="shared" si="9"/>
        <v>5.66</v>
      </c>
      <c r="L122" s="12" t="s">
        <v>265</v>
      </c>
      <c r="M122" s="12" t="s">
        <v>266</v>
      </c>
    </row>
    <row r="123" spans="2:15" ht="42.75" customHeight="1" x14ac:dyDescent="0.25">
      <c r="B123" s="12">
        <v>116</v>
      </c>
      <c r="C123" s="17" t="s">
        <v>109</v>
      </c>
      <c r="D123" s="12">
        <v>1</v>
      </c>
      <c r="E123" s="12">
        <f>D123*566/100</f>
        <v>5.66</v>
      </c>
      <c r="F123" s="12">
        <v>0</v>
      </c>
      <c r="G123" s="12">
        <f t="shared" si="7"/>
        <v>0</v>
      </c>
      <c r="H123" s="12">
        <v>0</v>
      </c>
      <c r="I123" s="12">
        <f t="shared" si="5"/>
        <v>0</v>
      </c>
      <c r="J123" s="12">
        <f t="shared" si="8"/>
        <v>0</v>
      </c>
      <c r="K123" s="12">
        <f t="shared" si="9"/>
        <v>0</v>
      </c>
      <c r="L123" s="12"/>
      <c r="M123" s="12"/>
    </row>
    <row r="124" spans="2:15" ht="37.5" customHeight="1" x14ac:dyDescent="0.25">
      <c r="B124" s="12">
        <v>117</v>
      </c>
      <c r="C124" s="17" t="s">
        <v>117</v>
      </c>
      <c r="D124" s="12">
        <v>0</v>
      </c>
      <c r="E124" s="12">
        <f t="shared" si="6"/>
        <v>0</v>
      </c>
      <c r="F124" s="12">
        <v>0</v>
      </c>
      <c r="G124" s="12">
        <f t="shared" si="7"/>
        <v>0</v>
      </c>
      <c r="H124" s="12">
        <v>0</v>
      </c>
      <c r="I124" s="12">
        <f t="shared" si="5"/>
        <v>0</v>
      </c>
      <c r="J124" s="12">
        <f t="shared" si="8"/>
        <v>0</v>
      </c>
      <c r="K124" s="12">
        <f t="shared" si="9"/>
        <v>0</v>
      </c>
      <c r="L124" s="12"/>
      <c r="M124" s="12"/>
    </row>
    <row r="125" spans="2:15" ht="45.75" customHeight="1" x14ac:dyDescent="0.25">
      <c r="B125" s="12">
        <v>118</v>
      </c>
      <c r="C125" s="17" t="s">
        <v>120</v>
      </c>
      <c r="D125" s="12">
        <v>0</v>
      </c>
      <c r="E125" s="12">
        <f t="shared" si="6"/>
        <v>0</v>
      </c>
      <c r="F125" s="12">
        <v>0</v>
      </c>
      <c r="G125" s="12">
        <f t="shared" si="7"/>
        <v>0</v>
      </c>
      <c r="H125" s="12">
        <v>0</v>
      </c>
      <c r="I125" s="12">
        <f t="shared" si="5"/>
        <v>0</v>
      </c>
      <c r="J125" s="12">
        <f t="shared" si="8"/>
        <v>0</v>
      </c>
      <c r="K125" s="12">
        <f t="shared" si="9"/>
        <v>0</v>
      </c>
      <c r="L125" s="74"/>
      <c r="M125" s="74"/>
    </row>
    <row r="126" spans="2:15" ht="30.75" customHeight="1" x14ac:dyDescent="0.25">
      <c r="B126" s="12">
        <v>119</v>
      </c>
      <c r="C126" s="5" t="s">
        <v>124</v>
      </c>
      <c r="D126" s="14">
        <v>0</v>
      </c>
      <c r="E126" s="12">
        <f>D127*566/100</f>
        <v>0</v>
      </c>
      <c r="F126" s="12">
        <v>0</v>
      </c>
      <c r="G126" s="12">
        <f t="shared" si="7"/>
        <v>0</v>
      </c>
      <c r="H126" s="12">
        <v>0</v>
      </c>
      <c r="I126" s="12">
        <f t="shared" si="5"/>
        <v>0</v>
      </c>
      <c r="J126" s="12">
        <f t="shared" si="8"/>
        <v>0</v>
      </c>
      <c r="K126" s="12">
        <f t="shared" si="9"/>
        <v>0</v>
      </c>
      <c r="L126" s="12"/>
      <c r="M126" s="12"/>
    </row>
    <row r="127" spans="2:15" ht="27" customHeight="1" x14ac:dyDescent="0.25">
      <c r="B127" s="12">
        <v>120</v>
      </c>
      <c r="C127" s="5" t="s">
        <v>127</v>
      </c>
      <c r="D127" s="12">
        <v>0</v>
      </c>
      <c r="E127" s="12">
        <f>D128*566/100</f>
        <v>0</v>
      </c>
      <c r="F127" s="12">
        <v>0</v>
      </c>
      <c r="G127" s="12">
        <f t="shared" si="7"/>
        <v>0</v>
      </c>
      <c r="H127" s="12">
        <v>0</v>
      </c>
      <c r="I127" s="12">
        <f t="shared" si="5"/>
        <v>0</v>
      </c>
      <c r="J127" s="12">
        <f t="shared" si="8"/>
        <v>0</v>
      </c>
      <c r="K127" s="12">
        <f t="shared" si="9"/>
        <v>0</v>
      </c>
      <c r="L127" s="12"/>
      <c r="M127" s="12"/>
    </row>
    <row r="128" spans="2:15" ht="33" customHeight="1" x14ac:dyDescent="0.25">
      <c r="B128" s="12">
        <v>121</v>
      </c>
      <c r="C128" s="5" t="s">
        <v>128</v>
      </c>
      <c r="D128" s="12">
        <v>0</v>
      </c>
      <c r="E128" s="12">
        <f>D130*566/100</f>
        <v>0</v>
      </c>
      <c r="F128" s="12">
        <v>0</v>
      </c>
      <c r="G128" s="12">
        <f t="shared" si="7"/>
        <v>0</v>
      </c>
      <c r="H128" s="12">
        <v>0</v>
      </c>
      <c r="I128" s="12">
        <f t="shared" si="5"/>
        <v>0</v>
      </c>
      <c r="J128" s="12">
        <f t="shared" si="8"/>
        <v>0</v>
      </c>
      <c r="K128" s="12">
        <f t="shared" si="9"/>
        <v>0</v>
      </c>
      <c r="L128" s="12"/>
      <c r="M128" s="12"/>
    </row>
    <row r="129" spans="2:13" s="123" customFormat="1" ht="33" customHeight="1" x14ac:dyDescent="0.25">
      <c r="B129" s="86">
        <v>122</v>
      </c>
      <c r="C129" s="128" t="s">
        <v>291</v>
      </c>
      <c r="D129" s="12">
        <v>0</v>
      </c>
      <c r="E129" s="12">
        <f>D131*566/100</f>
        <v>0</v>
      </c>
      <c r="F129" s="12">
        <v>0</v>
      </c>
      <c r="G129" s="12">
        <f t="shared" si="7"/>
        <v>0</v>
      </c>
      <c r="H129" s="12">
        <v>1</v>
      </c>
      <c r="I129" s="12">
        <f t="shared" si="5"/>
        <v>5.66</v>
      </c>
      <c r="J129" s="12">
        <f t="shared" si="8"/>
        <v>1</v>
      </c>
      <c r="K129" s="12">
        <f t="shared" si="9"/>
        <v>5.66</v>
      </c>
      <c r="L129" s="38" t="s">
        <v>293</v>
      </c>
      <c r="M129" s="38" t="s">
        <v>292</v>
      </c>
    </row>
    <row r="130" spans="2:13" ht="24" customHeight="1" x14ac:dyDescent="0.25">
      <c r="B130" s="12"/>
      <c r="C130" s="6" t="s">
        <v>130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37.5" x14ac:dyDescent="0.25">
      <c r="B131" s="12"/>
      <c r="C131" s="72" t="s">
        <v>132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25.5" customHeight="1" x14ac:dyDescent="0.3">
      <c r="B132" s="8">
        <v>1</v>
      </c>
      <c r="C132" s="21" t="s">
        <v>176</v>
      </c>
      <c r="D132" s="8">
        <v>1</v>
      </c>
      <c r="E132" s="8">
        <f>D132*45/100</f>
        <v>0.45</v>
      </c>
      <c r="F132" s="91">
        <v>0</v>
      </c>
      <c r="G132" s="8">
        <f>F132*45/100</f>
        <v>0</v>
      </c>
      <c r="H132" s="91">
        <v>0</v>
      </c>
      <c r="I132" s="8">
        <f>H132*45/100</f>
        <v>0</v>
      </c>
      <c r="J132" s="8">
        <f>H132-F132</f>
        <v>0</v>
      </c>
      <c r="K132" s="8">
        <f>I132-G132</f>
        <v>0</v>
      </c>
      <c r="L132" s="12"/>
      <c r="M132" s="12"/>
    </row>
    <row r="133" spans="2:13" ht="33.75" customHeight="1" x14ac:dyDescent="0.3">
      <c r="B133" s="8">
        <v>2</v>
      </c>
      <c r="C133" s="32" t="s">
        <v>177</v>
      </c>
      <c r="D133" s="8">
        <v>2</v>
      </c>
      <c r="E133" s="8">
        <f t="shared" ref="E133:E145" si="10">D133*45/100</f>
        <v>0.9</v>
      </c>
      <c r="F133" s="91">
        <v>0</v>
      </c>
      <c r="G133" s="8">
        <f t="shared" ref="G133:G145" si="11">F133*45/100</f>
        <v>0</v>
      </c>
      <c r="H133" s="91">
        <v>0</v>
      </c>
      <c r="I133" s="8">
        <f t="shared" ref="I133:I145" si="12">H133*45/100</f>
        <v>0</v>
      </c>
      <c r="J133" s="8">
        <f t="shared" ref="J133:J145" si="13">H133-F133</f>
        <v>0</v>
      </c>
      <c r="K133" s="8">
        <f t="shared" ref="K133:K145" si="14">I133-G133</f>
        <v>0</v>
      </c>
      <c r="L133" s="12"/>
      <c r="M133" s="12"/>
    </row>
    <row r="134" spans="2:13" ht="27.75" customHeight="1" x14ac:dyDescent="0.3">
      <c r="B134" s="8">
        <v>3</v>
      </c>
      <c r="C134" s="32" t="s">
        <v>178</v>
      </c>
      <c r="D134" s="8">
        <v>2</v>
      </c>
      <c r="E134" s="8">
        <f t="shared" si="10"/>
        <v>0.9</v>
      </c>
      <c r="F134" s="91">
        <v>0</v>
      </c>
      <c r="G134" s="8">
        <f t="shared" si="11"/>
        <v>0</v>
      </c>
      <c r="H134" s="91">
        <v>0</v>
      </c>
      <c r="I134" s="8">
        <f t="shared" si="12"/>
        <v>0</v>
      </c>
      <c r="J134" s="8">
        <f t="shared" si="13"/>
        <v>0</v>
      </c>
      <c r="K134" s="8">
        <f t="shared" si="14"/>
        <v>0</v>
      </c>
      <c r="L134" s="12"/>
      <c r="M134" s="12"/>
    </row>
    <row r="135" spans="2:13" ht="24" customHeight="1" x14ac:dyDescent="0.3">
      <c r="B135" s="8">
        <v>4</v>
      </c>
      <c r="C135" s="32" t="s">
        <v>169</v>
      </c>
      <c r="D135" s="8">
        <v>1</v>
      </c>
      <c r="E135" s="8">
        <f t="shared" si="10"/>
        <v>0.45</v>
      </c>
      <c r="F135" s="91">
        <v>0</v>
      </c>
      <c r="G135" s="8">
        <f t="shared" si="11"/>
        <v>0</v>
      </c>
      <c r="H135" s="91">
        <v>0</v>
      </c>
      <c r="I135" s="8">
        <f t="shared" si="12"/>
        <v>0</v>
      </c>
      <c r="J135" s="8">
        <f t="shared" si="13"/>
        <v>0</v>
      </c>
      <c r="K135" s="8">
        <f t="shared" si="14"/>
        <v>0</v>
      </c>
      <c r="L135" s="12"/>
      <c r="M135" s="12"/>
    </row>
    <row r="136" spans="2:13" ht="25.5" customHeight="1" x14ac:dyDescent="0.3">
      <c r="B136" s="8">
        <v>5</v>
      </c>
      <c r="C136" s="32" t="s">
        <v>164</v>
      </c>
      <c r="D136" s="8">
        <v>6</v>
      </c>
      <c r="E136" s="8">
        <f t="shared" si="10"/>
        <v>2.7</v>
      </c>
      <c r="F136" s="91">
        <v>0</v>
      </c>
      <c r="G136" s="8">
        <f t="shared" si="11"/>
        <v>0</v>
      </c>
      <c r="H136" s="91">
        <v>0</v>
      </c>
      <c r="I136" s="8">
        <f t="shared" si="12"/>
        <v>0</v>
      </c>
      <c r="J136" s="8">
        <f t="shared" si="13"/>
        <v>0</v>
      </c>
      <c r="K136" s="8">
        <f t="shared" si="14"/>
        <v>0</v>
      </c>
      <c r="L136" s="12"/>
      <c r="M136" s="12"/>
    </row>
    <row r="137" spans="2:13" ht="25.5" customHeight="1" x14ac:dyDescent="0.3">
      <c r="B137" s="8">
        <v>6</v>
      </c>
      <c r="C137" s="32" t="s">
        <v>170</v>
      </c>
      <c r="D137" s="8">
        <v>9</v>
      </c>
      <c r="E137" s="8">
        <f t="shared" si="10"/>
        <v>4.05</v>
      </c>
      <c r="F137" s="91">
        <v>1</v>
      </c>
      <c r="G137" s="8">
        <f t="shared" si="11"/>
        <v>0.45</v>
      </c>
      <c r="H137" s="91">
        <v>1</v>
      </c>
      <c r="I137" s="8">
        <f t="shared" si="12"/>
        <v>0.45</v>
      </c>
      <c r="J137" s="8">
        <f t="shared" si="13"/>
        <v>0</v>
      </c>
      <c r="K137" s="8">
        <f t="shared" si="14"/>
        <v>0</v>
      </c>
      <c r="L137" s="12"/>
      <c r="M137" s="12"/>
    </row>
    <row r="138" spans="2:13" ht="28.5" customHeight="1" x14ac:dyDescent="0.3">
      <c r="B138" s="8">
        <v>7</v>
      </c>
      <c r="C138" s="32" t="s">
        <v>171</v>
      </c>
      <c r="D138" s="8">
        <v>4</v>
      </c>
      <c r="E138" s="8">
        <f t="shared" si="10"/>
        <v>1.8</v>
      </c>
      <c r="F138" s="91">
        <v>2</v>
      </c>
      <c r="G138" s="8">
        <f t="shared" si="11"/>
        <v>0.9</v>
      </c>
      <c r="H138" s="91">
        <v>0</v>
      </c>
      <c r="I138" s="8">
        <f t="shared" si="12"/>
        <v>0</v>
      </c>
      <c r="J138" s="8">
        <f t="shared" si="13"/>
        <v>-2</v>
      </c>
      <c r="K138" s="8">
        <f t="shared" si="14"/>
        <v>-0.9</v>
      </c>
      <c r="L138" s="12"/>
      <c r="M138" s="12"/>
    </row>
    <row r="139" spans="2:13" ht="26.25" customHeight="1" x14ac:dyDescent="0.3">
      <c r="B139" s="8">
        <v>8</v>
      </c>
      <c r="C139" s="32" t="s">
        <v>179</v>
      </c>
      <c r="D139" s="8">
        <v>1</v>
      </c>
      <c r="E139" s="8">
        <f t="shared" si="10"/>
        <v>0.45</v>
      </c>
      <c r="F139" s="91">
        <v>1</v>
      </c>
      <c r="G139" s="8">
        <f t="shared" si="11"/>
        <v>0.45</v>
      </c>
      <c r="H139" s="91">
        <v>0</v>
      </c>
      <c r="I139" s="8">
        <f t="shared" si="12"/>
        <v>0</v>
      </c>
      <c r="J139" s="8">
        <f t="shared" si="13"/>
        <v>-1</v>
      </c>
      <c r="K139" s="8">
        <f t="shared" si="14"/>
        <v>-0.45</v>
      </c>
      <c r="L139" s="12"/>
      <c r="M139" s="12"/>
    </row>
    <row r="140" spans="2:13" ht="28.5" customHeight="1" x14ac:dyDescent="0.3">
      <c r="B140" s="8">
        <v>9</v>
      </c>
      <c r="C140" s="32" t="s">
        <v>172</v>
      </c>
      <c r="D140" s="8">
        <v>4</v>
      </c>
      <c r="E140" s="8">
        <f t="shared" si="10"/>
        <v>1.8</v>
      </c>
      <c r="F140" s="91">
        <v>0</v>
      </c>
      <c r="G140" s="8">
        <f t="shared" si="11"/>
        <v>0</v>
      </c>
      <c r="H140" s="91">
        <v>0</v>
      </c>
      <c r="I140" s="8">
        <f t="shared" si="12"/>
        <v>0</v>
      </c>
      <c r="J140" s="8">
        <f t="shared" si="13"/>
        <v>0</v>
      </c>
      <c r="K140" s="8">
        <f t="shared" si="14"/>
        <v>0</v>
      </c>
      <c r="L140" s="12"/>
      <c r="M140" s="12"/>
    </row>
    <row r="141" spans="2:13" ht="30" customHeight="1" x14ac:dyDescent="0.3">
      <c r="B141" s="8">
        <v>10</v>
      </c>
      <c r="C141" s="32" t="s">
        <v>173</v>
      </c>
      <c r="D141" s="8">
        <v>3</v>
      </c>
      <c r="E141" s="8">
        <f t="shared" si="10"/>
        <v>1.35</v>
      </c>
      <c r="F141" s="91">
        <v>0</v>
      </c>
      <c r="G141" s="8">
        <f t="shared" si="11"/>
        <v>0</v>
      </c>
      <c r="H141" s="91">
        <v>0</v>
      </c>
      <c r="I141" s="8">
        <f t="shared" si="12"/>
        <v>0</v>
      </c>
      <c r="J141" s="8">
        <f t="shared" si="13"/>
        <v>0</v>
      </c>
      <c r="K141" s="8">
        <f t="shared" si="14"/>
        <v>0</v>
      </c>
      <c r="L141" s="12"/>
      <c r="M141" s="12"/>
    </row>
    <row r="142" spans="2:13" ht="33" customHeight="1" x14ac:dyDescent="0.3">
      <c r="B142" s="8">
        <v>11</v>
      </c>
      <c r="C142" s="32" t="s">
        <v>174</v>
      </c>
      <c r="D142" s="8">
        <v>1</v>
      </c>
      <c r="E142" s="8">
        <f t="shared" si="10"/>
        <v>0.45</v>
      </c>
      <c r="F142" s="91">
        <v>0</v>
      </c>
      <c r="G142" s="8">
        <f t="shared" si="11"/>
        <v>0</v>
      </c>
      <c r="H142" s="91">
        <v>0</v>
      </c>
      <c r="I142" s="8">
        <f t="shared" si="12"/>
        <v>0</v>
      </c>
      <c r="J142" s="8">
        <f t="shared" si="13"/>
        <v>0</v>
      </c>
      <c r="K142" s="8">
        <f t="shared" si="14"/>
        <v>0</v>
      </c>
      <c r="L142" s="12"/>
      <c r="M142" s="12"/>
    </row>
    <row r="143" spans="2:13" ht="25.5" customHeight="1" x14ac:dyDescent="0.3">
      <c r="B143" s="8">
        <v>12</v>
      </c>
      <c r="C143" s="32" t="s">
        <v>180</v>
      </c>
      <c r="D143" s="8">
        <v>1</v>
      </c>
      <c r="E143" s="8">
        <f t="shared" si="10"/>
        <v>0.45</v>
      </c>
      <c r="F143" s="91">
        <v>0</v>
      </c>
      <c r="G143" s="8">
        <f t="shared" si="11"/>
        <v>0</v>
      </c>
      <c r="H143" s="91">
        <v>0</v>
      </c>
      <c r="I143" s="8">
        <f t="shared" si="12"/>
        <v>0</v>
      </c>
      <c r="J143" s="8">
        <f t="shared" si="13"/>
        <v>0</v>
      </c>
      <c r="K143" s="8">
        <f t="shared" si="14"/>
        <v>0</v>
      </c>
      <c r="L143" s="12"/>
      <c r="M143" s="12"/>
    </row>
    <row r="144" spans="2:13" ht="30.75" customHeight="1" x14ac:dyDescent="0.3">
      <c r="B144" s="8">
        <v>13</v>
      </c>
      <c r="C144" s="32" t="s">
        <v>175</v>
      </c>
      <c r="D144" s="8">
        <v>1</v>
      </c>
      <c r="E144" s="8">
        <f t="shared" si="10"/>
        <v>0.45</v>
      </c>
      <c r="F144" s="91">
        <v>0</v>
      </c>
      <c r="G144" s="8">
        <f t="shared" si="11"/>
        <v>0</v>
      </c>
      <c r="H144" s="91">
        <v>0</v>
      </c>
      <c r="I144" s="8">
        <f t="shared" si="12"/>
        <v>0</v>
      </c>
      <c r="J144" s="8">
        <f t="shared" si="13"/>
        <v>0</v>
      </c>
      <c r="K144" s="8">
        <f t="shared" si="14"/>
        <v>0</v>
      </c>
      <c r="L144" s="12"/>
      <c r="M144" s="12"/>
    </row>
    <row r="145" spans="2:13" ht="22.5" customHeight="1" x14ac:dyDescent="0.3">
      <c r="B145" s="8">
        <v>14</v>
      </c>
      <c r="C145" s="32" t="s">
        <v>22</v>
      </c>
      <c r="D145" s="8">
        <v>9</v>
      </c>
      <c r="E145" s="8">
        <f t="shared" si="10"/>
        <v>4.05</v>
      </c>
      <c r="F145" s="91">
        <v>0</v>
      </c>
      <c r="G145" s="8">
        <f t="shared" si="11"/>
        <v>0</v>
      </c>
      <c r="H145" s="91">
        <v>0</v>
      </c>
      <c r="I145" s="8">
        <f t="shared" si="12"/>
        <v>0</v>
      </c>
      <c r="J145" s="8">
        <f t="shared" si="13"/>
        <v>0</v>
      </c>
      <c r="K145" s="8">
        <f t="shared" si="14"/>
        <v>0</v>
      </c>
      <c r="L145" s="12"/>
      <c r="M145" s="12"/>
    </row>
    <row r="146" spans="2:13" ht="24" customHeight="1" x14ac:dyDescent="0.3">
      <c r="B146" s="8"/>
      <c r="C146" s="19" t="s">
        <v>131</v>
      </c>
      <c r="D146" s="8">
        <f>SUM(D132:D145)</f>
        <v>45</v>
      </c>
      <c r="E146" s="8"/>
      <c r="F146" s="8"/>
      <c r="G146" s="8"/>
      <c r="H146" s="8"/>
      <c r="I146" s="8"/>
      <c r="J146" s="8"/>
      <c r="K146" s="8"/>
      <c r="L146" s="12"/>
      <c r="M146" s="12"/>
    </row>
    <row r="147" spans="2:13" ht="37.5" x14ac:dyDescent="0.25">
      <c r="B147" s="12"/>
      <c r="C147" s="72" t="s">
        <v>144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52.5" customHeight="1" x14ac:dyDescent="0.3">
      <c r="B148" s="8">
        <v>1</v>
      </c>
      <c r="C148" s="24" t="s">
        <v>133</v>
      </c>
      <c r="D148" s="8">
        <v>15</v>
      </c>
      <c r="E148" s="8">
        <f>D148*179/100</f>
        <v>26.85</v>
      </c>
      <c r="F148" s="8">
        <v>0</v>
      </c>
      <c r="G148" s="8">
        <v>0</v>
      </c>
      <c r="H148" s="8">
        <v>1</v>
      </c>
      <c r="I148" s="8">
        <v>1.79</v>
      </c>
      <c r="J148" s="8">
        <v>1</v>
      </c>
      <c r="K148" s="85">
        <v>1.79</v>
      </c>
      <c r="L148" s="43" t="s">
        <v>267</v>
      </c>
      <c r="M148" s="43" t="s">
        <v>268</v>
      </c>
    </row>
    <row r="149" spans="2:13" ht="51" customHeight="1" x14ac:dyDescent="0.3">
      <c r="B149" s="13">
        <v>2</v>
      </c>
      <c r="C149" s="15" t="s">
        <v>134</v>
      </c>
      <c r="D149" s="13">
        <v>12</v>
      </c>
      <c r="E149" s="8">
        <f t="shared" ref="E149:E159" si="15">D149*179/100</f>
        <v>21.48</v>
      </c>
      <c r="F149" s="13">
        <v>1</v>
      </c>
      <c r="G149" s="8">
        <v>1.79</v>
      </c>
      <c r="H149" s="13">
        <v>1</v>
      </c>
      <c r="I149" s="8">
        <v>1.79</v>
      </c>
      <c r="J149" s="8">
        <v>0</v>
      </c>
      <c r="K149" s="8">
        <v>0</v>
      </c>
      <c r="L149" s="43"/>
      <c r="M149" s="43"/>
    </row>
    <row r="150" spans="2:13" ht="33.75" customHeight="1" x14ac:dyDescent="0.3">
      <c r="B150" s="8">
        <v>3</v>
      </c>
      <c r="C150" s="16" t="s">
        <v>135</v>
      </c>
      <c r="D150" s="8">
        <v>28</v>
      </c>
      <c r="E150" s="8">
        <f t="shared" si="15"/>
        <v>50.12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44"/>
      <c r="M150" s="44"/>
    </row>
    <row r="151" spans="2:13" ht="27" customHeight="1" x14ac:dyDescent="0.3">
      <c r="B151" s="13">
        <v>4</v>
      </c>
      <c r="C151" s="15" t="s">
        <v>136</v>
      </c>
      <c r="D151" s="13">
        <v>71</v>
      </c>
      <c r="E151" s="8">
        <f t="shared" si="15"/>
        <v>127.09</v>
      </c>
      <c r="F151" s="13">
        <v>1</v>
      </c>
      <c r="G151" s="8">
        <v>1.79</v>
      </c>
      <c r="H151" s="13">
        <v>0</v>
      </c>
      <c r="I151" s="8">
        <v>0</v>
      </c>
      <c r="J151" s="8">
        <v>-1</v>
      </c>
      <c r="K151" s="8">
        <v>-1.79</v>
      </c>
      <c r="L151" s="46"/>
      <c r="M151" s="46"/>
    </row>
    <row r="152" spans="2:13" ht="28.5" customHeight="1" x14ac:dyDescent="0.3">
      <c r="B152" s="8">
        <v>5</v>
      </c>
      <c r="C152" s="15" t="s">
        <v>137</v>
      </c>
      <c r="D152" s="8">
        <v>3</v>
      </c>
      <c r="E152" s="8">
        <f t="shared" si="15"/>
        <v>5.37</v>
      </c>
      <c r="F152" s="8">
        <v>1</v>
      </c>
      <c r="G152" s="8">
        <v>1.79</v>
      </c>
      <c r="H152" s="8">
        <v>0</v>
      </c>
      <c r="I152" s="8">
        <v>0</v>
      </c>
      <c r="J152" s="8">
        <v>-1</v>
      </c>
      <c r="K152" s="8">
        <v>-1.79</v>
      </c>
      <c r="L152" s="44"/>
      <c r="M152" s="44"/>
    </row>
    <row r="153" spans="2:13" ht="30" customHeight="1" x14ac:dyDescent="0.3">
      <c r="B153" s="13">
        <v>6</v>
      </c>
      <c r="C153" s="15" t="s">
        <v>138</v>
      </c>
      <c r="D153" s="13">
        <v>3</v>
      </c>
      <c r="E153" s="8">
        <f t="shared" si="15"/>
        <v>5.37</v>
      </c>
      <c r="F153" s="13">
        <v>0</v>
      </c>
      <c r="G153" s="8">
        <v>0</v>
      </c>
      <c r="H153" s="13">
        <v>0</v>
      </c>
      <c r="I153" s="8">
        <v>0</v>
      </c>
      <c r="J153" s="8">
        <v>0</v>
      </c>
      <c r="K153" s="8">
        <v>0</v>
      </c>
      <c r="L153" s="46"/>
      <c r="M153" s="46"/>
    </row>
    <row r="154" spans="2:13" ht="42.75" customHeight="1" x14ac:dyDescent="0.3">
      <c r="B154" s="8">
        <v>7</v>
      </c>
      <c r="C154" s="24" t="s">
        <v>139</v>
      </c>
      <c r="D154" s="8">
        <v>26</v>
      </c>
      <c r="E154" s="8">
        <f t="shared" si="15"/>
        <v>46.54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44"/>
      <c r="M154" s="44"/>
    </row>
    <row r="155" spans="2:13" ht="48" customHeight="1" x14ac:dyDescent="0.3">
      <c r="B155" s="13">
        <v>8</v>
      </c>
      <c r="C155" s="15" t="s">
        <v>140</v>
      </c>
      <c r="D155" s="13">
        <v>6</v>
      </c>
      <c r="E155" s="8">
        <f t="shared" si="15"/>
        <v>10.74</v>
      </c>
      <c r="F155" s="13">
        <v>0</v>
      </c>
      <c r="G155" s="8">
        <v>0</v>
      </c>
      <c r="H155" s="13">
        <v>1</v>
      </c>
      <c r="I155" s="8">
        <v>1.79</v>
      </c>
      <c r="J155" s="8">
        <v>1</v>
      </c>
      <c r="K155" s="85">
        <v>1.79</v>
      </c>
      <c r="L155" s="45" t="s">
        <v>269</v>
      </c>
      <c r="M155" s="45" t="s">
        <v>270</v>
      </c>
    </row>
    <row r="156" spans="2:13" ht="30.75" customHeight="1" x14ac:dyDescent="0.3">
      <c r="B156" s="8">
        <v>9</v>
      </c>
      <c r="C156" s="21" t="s">
        <v>90</v>
      </c>
      <c r="D156" s="8">
        <v>4</v>
      </c>
      <c r="E156" s="8">
        <f t="shared" si="15"/>
        <v>7.16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21"/>
      <c r="M156" s="21"/>
    </row>
    <row r="157" spans="2:13" ht="34.5" customHeight="1" x14ac:dyDescent="0.3">
      <c r="B157" s="10">
        <v>10</v>
      </c>
      <c r="C157" s="22" t="s">
        <v>141</v>
      </c>
      <c r="D157" s="8">
        <v>3</v>
      </c>
      <c r="E157" s="8">
        <f t="shared" si="15"/>
        <v>5.37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21"/>
      <c r="M157" s="21"/>
    </row>
    <row r="158" spans="2:13" ht="27.75" customHeight="1" x14ac:dyDescent="0.3">
      <c r="B158" s="8">
        <v>11</v>
      </c>
      <c r="C158" s="24" t="s">
        <v>142</v>
      </c>
      <c r="D158" s="8">
        <v>3</v>
      </c>
      <c r="E158" s="8">
        <f t="shared" si="15"/>
        <v>5.37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21"/>
      <c r="M158" s="21"/>
    </row>
    <row r="159" spans="2:13" ht="36.75" customHeight="1" x14ac:dyDescent="0.3">
      <c r="B159" s="13">
        <v>12</v>
      </c>
      <c r="C159" s="15" t="s">
        <v>143</v>
      </c>
      <c r="D159" s="13">
        <v>5</v>
      </c>
      <c r="E159" s="8">
        <f t="shared" si="15"/>
        <v>8.9499999999999993</v>
      </c>
      <c r="F159" s="13">
        <v>0</v>
      </c>
      <c r="G159" s="8">
        <v>0</v>
      </c>
      <c r="H159" s="13">
        <v>0</v>
      </c>
      <c r="I159" s="8">
        <v>0</v>
      </c>
      <c r="J159" s="8">
        <v>0</v>
      </c>
      <c r="K159" s="8">
        <v>0</v>
      </c>
      <c r="L159" s="9"/>
      <c r="M159" s="9"/>
    </row>
    <row r="160" spans="2:13" ht="18.75" x14ac:dyDescent="0.3">
      <c r="B160" s="21"/>
      <c r="C160" s="19" t="s">
        <v>130</v>
      </c>
      <c r="D160" s="8">
        <f>D148+D149+D150+D151+D152+D153+D154+D155+D156+D157+D158+D159</f>
        <v>179</v>
      </c>
      <c r="E160" s="21"/>
      <c r="F160" s="21"/>
      <c r="G160" s="21"/>
      <c r="H160" s="21"/>
      <c r="I160" s="21"/>
      <c r="J160" s="8"/>
      <c r="K160" s="8"/>
      <c r="L160" s="21"/>
      <c r="M160" s="21"/>
    </row>
    <row r="161" spans="2:13" ht="37.5" x14ac:dyDescent="0.3">
      <c r="B161" s="12"/>
      <c r="C161" s="72" t="s">
        <v>145</v>
      </c>
      <c r="D161" s="12"/>
      <c r="E161" s="12"/>
      <c r="F161" s="12"/>
      <c r="G161" s="12"/>
      <c r="H161" s="12"/>
      <c r="I161" s="12"/>
      <c r="J161" s="8"/>
      <c r="K161" s="8"/>
      <c r="L161" s="12"/>
      <c r="M161" s="12"/>
    </row>
    <row r="162" spans="2:13" ht="37.5" x14ac:dyDescent="0.3">
      <c r="B162" s="12">
        <v>1</v>
      </c>
      <c r="C162" s="17" t="s">
        <v>146</v>
      </c>
      <c r="D162" s="12">
        <v>1</v>
      </c>
      <c r="E162" s="20">
        <f>D162*24/100</f>
        <v>0.24</v>
      </c>
      <c r="F162" s="12">
        <v>0</v>
      </c>
      <c r="G162" s="12">
        <f>F162*24/100</f>
        <v>0</v>
      </c>
      <c r="H162" s="88">
        <v>0</v>
      </c>
      <c r="I162" s="12">
        <f>H162*24/100</f>
        <v>0</v>
      </c>
      <c r="J162" s="8">
        <f t="shared" ref="J162:J205" si="16">H162-F162</f>
        <v>0</v>
      </c>
      <c r="K162" s="8">
        <f t="shared" ref="K162:K205" si="17">I162-G162</f>
        <v>0</v>
      </c>
      <c r="L162" s="12"/>
      <c r="M162" s="12"/>
    </row>
    <row r="163" spans="2:13" ht="18.75" x14ac:dyDescent="0.3">
      <c r="B163" s="12">
        <v>2</v>
      </c>
      <c r="C163" s="17" t="s">
        <v>147</v>
      </c>
      <c r="D163" s="12">
        <v>2</v>
      </c>
      <c r="E163" s="20">
        <f t="shared" ref="E163:E176" si="18">D163*24/100</f>
        <v>0.48</v>
      </c>
      <c r="F163" s="12">
        <v>0</v>
      </c>
      <c r="G163" s="12">
        <f t="shared" ref="G163:G174" si="19">F163*24/100</f>
        <v>0</v>
      </c>
      <c r="H163" s="88">
        <v>0</v>
      </c>
      <c r="I163" s="12">
        <f t="shared" ref="I163:I176" si="20">H163*24/100</f>
        <v>0</v>
      </c>
      <c r="J163" s="8">
        <f t="shared" si="16"/>
        <v>0</v>
      </c>
      <c r="K163" s="8">
        <f t="shared" si="17"/>
        <v>0</v>
      </c>
      <c r="L163" s="12"/>
      <c r="M163" s="12"/>
    </row>
    <row r="164" spans="2:13" ht="30.75" customHeight="1" x14ac:dyDescent="0.3">
      <c r="B164" s="12">
        <v>3</v>
      </c>
      <c r="C164" s="17" t="s">
        <v>56</v>
      </c>
      <c r="D164" s="12">
        <v>1</v>
      </c>
      <c r="E164" s="20">
        <f t="shared" si="18"/>
        <v>0.24</v>
      </c>
      <c r="F164" s="12">
        <v>0</v>
      </c>
      <c r="G164" s="12">
        <f t="shared" si="19"/>
        <v>0</v>
      </c>
      <c r="H164" s="88">
        <v>0</v>
      </c>
      <c r="I164" s="12">
        <f t="shared" si="20"/>
        <v>0</v>
      </c>
      <c r="J164" s="8">
        <f t="shared" si="16"/>
        <v>0</v>
      </c>
      <c r="K164" s="8">
        <f t="shared" si="17"/>
        <v>0</v>
      </c>
      <c r="L164" s="12"/>
      <c r="M164" s="12"/>
    </row>
    <row r="165" spans="2:13" ht="37.5" customHeight="1" x14ac:dyDescent="0.3">
      <c r="B165" s="12">
        <v>4</v>
      </c>
      <c r="C165" s="17" t="s">
        <v>89</v>
      </c>
      <c r="D165" s="12">
        <v>1</v>
      </c>
      <c r="E165" s="20">
        <f t="shared" si="18"/>
        <v>0.24</v>
      </c>
      <c r="F165" s="12">
        <v>0</v>
      </c>
      <c r="G165" s="12">
        <f t="shared" si="19"/>
        <v>0</v>
      </c>
      <c r="H165" s="88">
        <v>1</v>
      </c>
      <c r="I165" s="12">
        <f t="shared" si="20"/>
        <v>0.24</v>
      </c>
      <c r="J165" s="8">
        <f t="shared" si="16"/>
        <v>1</v>
      </c>
      <c r="K165" s="85">
        <f t="shared" si="17"/>
        <v>0.24</v>
      </c>
      <c r="L165" s="106" t="s">
        <v>230</v>
      </c>
      <c r="M165" s="106" t="s">
        <v>231</v>
      </c>
    </row>
    <row r="166" spans="2:13" ht="41.25" customHeight="1" x14ac:dyDescent="0.3">
      <c r="B166" s="12">
        <v>5</v>
      </c>
      <c r="C166" s="17" t="s">
        <v>148</v>
      </c>
      <c r="D166" s="12">
        <v>4</v>
      </c>
      <c r="E166" s="20">
        <f t="shared" si="18"/>
        <v>0.96</v>
      </c>
      <c r="F166" s="12">
        <v>0</v>
      </c>
      <c r="G166" s="12">
        <f t="shared" si="19"/>
        <v>0</v>
      </c>
      <c r="H166" s="88">
        <v>0</v>
      </c>
      <c r="I166" s="12">
        <f t="shared" si="20"/>
        <v>0</v>
      </c>
      <c r="J166" s="8">
        <f t="shared" si="16"/>
        <v>0</v>
      </c>
      <c r="K166" s="8">
        <f t="shared" si="17"/>
        <v>0</v>
      </c>
      <c r="L166" s="12"/>
      <c r="M166" s="12"/>
    </row>
    <row r="167" spans="2:13" ht="36" customHeight="1" x14ac:dyDescent="0.3">
      <c r="B167" s="12">
        <v>6</v>
      </c>
      <c r="C167" s="17" t="s">
        <v>149</v>
      </c>
      <c r="D167" s="12">
        <v>6</v>
      </c>
      <c r="E167" s="20">
        <f t="shared" si="18"/>
        <v>1.44</v>
      </c>
      <c r="F167" s="12">
        <v>0</v>
      </c>
      <c r="G167" s="12">
        <f t="shared" si="19"/>
        <v>0</v>
      </c>
      <c r="H167" s="88">
        <v>0</v>
      </c>
      <c r="I167" s="12">
        <f t="shared" si="20"/>
        <v>0</v>
      </c>
      <c r="J167" s="8">
        <f t="shared" si="16"/>
        <v>0</v>
      </c>
      <c r="K167" s="8">
        <f t="shared" si="17"/>
        <v>0</v>
      </c>
      <c r="L167" s="12"/>
      <c r="M167" s="12"/>
    </row>
    <row r="168" spans="2:13" ht="33" customHeight="1" x14ac:dyDescent="0.3">
      <c r="B168" s="12">
        <v>7</v>
      </c>
      <c r="C168" s="17" t="s">
        <v>150</v>
      </c>
      <c r="D168" s="12">
        <v>2</v>
      </c>
      <c r="E168" s="20">
        <f t="shared" si="18"/>
        <v>0.48</v>
      </c>
      <c r="F168" s="12">
        <v>0</v>
      </c>
      <c r="G168" s="12">
        <f t="shared" si="19"/>
        <v>0</v>
      </c>
      <c r="H168" s="88">
        <v>0</v>
      </c>
      <c r="I168" s="12">
        <f t="shared" si="20"/>
        <v>0</v>
      </c>
      <c r="J168" s="8">
        <f t="shared" si="16"/>
        <v>0</v>
      </c>
      <c r="K168" s="8">
        <f t="shared" si="17"/>
        <v>0</v>
      </c>
      <c r="L168" s="12"/>
      <c r="M168" s="12"/>
    </row>
    <row r="169" spans="2:13" ht="33.75" customHeight="1" x14ac:dyDescent="0.3">
      <c r="B169" s="12">
        <v>8</v>
      </c>
      <c r="C169" s="17" t="s">
        <v>151</v>
      </c>
      <c r="D169" s="12">
        <v>1</v>
      </c>
      <c r="E169" s="20">
        <f t="shared" si="18"/>
        <v>0.24</v>
      </c>
      <c r="F169" s="12">
        <v>0</v>
      </c>
      <c r="G169" s="12">
        <f t="shared" si="19"/>
        <v>0</v>
      </c>
      <c r="H169" s="88">
        <v>0</v>
      </c>
      <c r="I169" s="12">
        <f t="shared" si="20"/>
        <v>0</v>
      </c>
      <c r="J169" s="8">
        <f t="shared" si="16"/>
        <v>0</v>
      </c>
      <c r="K169" s="8">
        <f t="shared" si="17"/>
        <v>0</v>
      </c>
      <c r="L169" s="12"/>
      <c r="M169" s="12"/>
    </row>
    <row r="170" spans="2:13" ht="24" customHeight="1" x14ac:dyDescent="0.3">
      <c r="B170" s="12">
        <v>9</v>
      </c>
      <c r="C170" s="17" t="s">
        <v>152</v>
      </c>
      <c r="D170" s="12">
        <v>1</v>
      </c>
      <c r="E170" s="20">
        <f t="shared" si="18"/>
        <v>0.24</v>
      </c>
      <c r="F170" s="12">
        <v>0</v>
      </c>
      <c r="G170" s="12">
        <f t="shared" si="19"/>
        <v>0</v>
      </c>
      <c r="H170" s="88">
        <v>0</v>
      </c>
      <c r="I170" s="12">
        <f t="shared" si="20"/>
        <v>0</v>
      </c>
      <c r="J170" s="8">
        <f t="shared" si="16"/>
        <v>0</v>
      </c>
      <c r="K170" s="8">
        <f t="shared" si="17"/>
        <v>0</v>
      </c>
      <c r="L170" s="12"/>
      <c r="M170" s="12"/>
    </row>
    <row r="171" spans="2:13" ht="27" customHeight="1" x14ac:dyDescent="0.3">
      <c r="B171" s="12">
        <v>10</v>
      </c>
      <c r="C171" s="17" t="s">
        <v>153</v>
      </c>
      <c r="D171" s="12">
        <v>1</v>
      </c>
      <c r="E171" s="20">
        <f t="shared" si="18"/>
        <v>0.24</v>
      </c>
      <c r="F171" s="12">
        <v>0</v>
      </c>
      <c r="G171" s="12">
        <f t="shared" si="19"/>
        <v>0</v>
      </c>
      <c r="H171" s="88">
        <v>0</v>
      </c>
      <c r="I171" s="12">
        <f t="shared" si="20"/>
        <v>0</v>
      </c>
      <c r="J171" s="8">
        <f t="shared" si="16"/>
        <v>0</v>
      </c>
      <c r="K171" s="8">
        <f t="shared" si="17"/>
        <v>0</v>
      </c>
      <c r="L171" s="12"/>
      <c r="M171" s="12"/>
    </row>
    <row r="172" spans="2:13" ht="29.25" customHeight="1" x14ac:dyDescent="0.3">
      <c r="B172" s="12">
        <v>11</v>
      </c>
      <c r="C172" s="18" t="s">
        <v>154</v>
      </c>
      <c r="D172" s="12">
        <v>2</v>
      </c>
      <c r="E172" s="20">
        <f t="shared" si="18"/>
        <v>0.48</v>
      </c>
      <c r="F172" s="12">
        <v>0</v>
      </c>
      <c r="G172" s="12">
        <f t="shared" si="19"/>
        <v>0</v>
      </c>
      <c r="H172" s="88">
        <v>0</v>
      </c>
      <c r="I172" s="12">
        <f t="shared" si="20"/>
        <v>0</v>
      </c>
      <c r="J172" s="8">
        <f t="shared" si="16"/>
        <v>0</v>
      </c>
      <c r="K172" s="8">
        <f t="shared" si="17"/>
        <v>0</v>
      </c>
      <c r="L172" s="12"/>
      <c r="M172" s="12"/>
    </row>
    <row r="173" spans="2:13" ht="18.75" x14ac:dyDescent="0.3">
      <c r="B173" s="12">
        <v>12</v>
      </c>
      <c r="C173" s="18" t="s">
        <v>72</v>
      </c>
      <c r="D173" s="12">
        <v>1</v>
      </c>
      <c r="E173" s="20">
        <f t="shared" si="18"/>
        <v>0.24</v>
      </c>
      <c r="F173" s="12">
        <v>0</v>
      </c>
      <c r="G173" s="12">
        <f t="shared" si="19"/>
        <v>0</v>
      </c>
      <c r="H173" s="88">
        <v>0</v>
      </c>
      <c r="I173" s="12">
        <f t="shared" si="20"/>
        <v>0</v>
      </c>
      <c r="J173" s="8">
        <f t="shared" si="16"/>
        <v>0</v>
      </c>
      <c r="K173" s="8">
        <f t="shared" si="17"/>
        <v>0</v>
      </c>
      <c r="L173" s="12"/>
      <c r="M173" s="12"/>
    </row>
    <row r="174" spans="2:13" ht="32.25" customHeight="1" x14ac:dyDescent="0.3">
      <c r="B174" s="12">
        <v>13</v>
      </c>
      <c r="C174" s="25" t="s">
        <v>155</v>
      </c>
      <c r="D174" s="12">
        <v>1</v>
      </c>
      <c r="E174" s="20">
        <f>D174*24/100</f>
        <v>0.24</v>
      </c>
      <c r="F174" s="12">
        <v>0</v>
      </c>
      <c r="G174" s="12">
        <f t="shared" si="19"/>
        <v>0</v>
      </c>
      <c r="H174" s="88">
        <v>0</v>
      </c>
      <c r="I174" s="12">
        <f t="shared" si="20"/>
        <v>0</v>
      </c>
      <c r="J174" s="8">
        <f t="shared" si="16"/>
        <v>0</v>
      </c>
      <c r="K174" s="8">
        <f t="shared" si="17"/>
        <v>0</v>
      </c>
      <c r="L174" s="12"/>
      <c r="M174" s="12"/>
    </row>
    <row r="175" spans="2:13" s="87" customFormat="1" ht="38.25" customHeight="1" x14ac:dyDescent="0.3">
      <c r="B175" s="86">
        <v>14</v>
      </c>
      <c r="C175" s="25" t="s">
        <v>227</v>
      </c>
      <c r="D175" s="86">
        <v>0</v>
      </c>
      <c r="E175" s="89">
        <f t="shared" si="18"/>
        <v>0</v>
      </c>
      <c r="F175" s="86">
        <v>0</v>
      </c>
      <c r="G175" s="86">
        <v>0</v>
      </c>
      <c r="H175" s="88">
        <v>1</v>
      </c>
      <c r="I175" s="86">
        <f t="shared" si="20"/>
        <v>0.24</v>
      </c>
      <c r="J175" s="8">
        <f t="shared" si="16"/>
        <v>1</v>
      </c>
      <c r="K175" s="85">
        <f t="shared" si="17"/>
        <v>0.24</v>
      </c>
      <c r="L175" s="107" t="s">
        <v>245</v>
      </c>
      <c r="M175" s="106" t="s">
        <v>246</v>
      </c>
    </row>
    <row r="176" spans="2:13" s="87" customFormat="1" ht="41.25" customHeight="1" x14ac:dyDescent="0.3">
      <c r="B176" s="86">
        <v>15</v>
      </c>
      <c r="C176" s="99" t="s">
        <v>240</v>
      </c>
      <c r="D176" s="88">
        <v>0</v>
      </c>
      <c r="E176" s="34">
        <f t="shared" si="18"/>
        <v>0</v>
      </c>
      <c r="F176" s="88">
        <v>0</v>
      </c>
      <c r="G176" s="88">
        <v>0</v>
      </c>
      <c r="H176" s="88">
        <v>1</v>
      </c>
      <c r="I176" s="86">
        <f t="shared" si="20"/>
        <v>0.24</v>
      </c>
      <c r="J176" s="8">
        <f t="shared" si="16"/>
        <v>1</v>
      </c>
      <c r="K176" s="85">
        <f t="shared" si="17"/>
        <v>0.24</v>
      </c>
      <c r="L176" s="110" t="s">
        <v>247</v>
      </c>
      <c r="M176" s="110" t="s">
        <v>248</v>
      </c>
    </row>
    <row r="177" spans="2:13" ht="30.75" customHeight="1" x14ac:dyDescent="0.3">
      <c r="B177" s="12"/>
      <c r="C177" s="7" t="s">
        <v>131</v>
      </c>
      <c r="D177" s="12">
        <f>SUM(D162:D175)</f>
        <v>24</v>
      </c>
      <c r="E177" s="20"/>
      <c r="F177" s="12"/>
      <c r="G177" s="12"/>
      <c r="H177" s="88"/>
      <c r="I177" s="12"/>
      <c r="J177" s="8"/>
      <c r="K177" s="8"/>
      <c r="L177" s="12"/>
      <c r="M177" s="12"/>
    </row>
    <row r="178" spans="2:13" ht="37.5" x14ac:dyDescent="0.3">
      <c r="B178" s="12"/>
      <c r="C178" s="72" t="s">
        <v>159</v>
      </c>
      <c r="D178" s="12"/>
      <c r="E178" s="20"/>
      <c r="F178" s="12"/>
      <c r="G178" s="12"/>
      <c r="H178" s="88"/>
      <c r="I178" s="12"/>
      <c r="J178" s="8"/>
      <c r="K178" s="8"/>
      <c r="L178" s="12"/>
      <c r="M178" s="12"/>
    </row>
    <row r="179" spans="2:13" ht="32.25" customHeight="1" x14ac:dyDescent="0.3">
      <c r="B179" s="12">
        <v>1</v>
      </c>
      <c r="C179" s="26" t="s">
        <v>156</v>
      </c>
      <c r="D179" s="12">
        <v>41</v>
      </c>
      <c r="E179" s="20">
        <f>D179*67/100</f>
        <v>27.47</v>
      </c>
      <c r="F179" s="12">
        <v>2</v>
      </c>
      <c r="G179" s="12">
        <f>F179*67/100</f>
        <v>1.34</v>
      </c>
      <c r="H179" s="88">
        <v>0</v>
      </c>
      <c r="I179" s="12">
        <v>0</v>
      </c>
      <c r="J179" s="8">
        <f t="shared" si="16"/>
        <v>-2</v>
      </c>
      <c r="K179" s="8">
        <f t="shared" si="17"/>
        <v>-1.34</v>
      </c>
      <c r="L179" s="12"/>
      <c r="M179" s="12"/>
    </row>
    <row r="180" spans="2:13" ht="26.25" customHeight="1" x14ac:dyDescent="0.3">
      <c r="B180" s="12">
        <v>2</v>
      </c>
      <c r="C180" s="11" t="s">
        <v>157</v>
      </c>
      <c r="D180" s="12">
        <v>8</v>
      </c>
      <c r="E180" s="20">
        <f t="shared" ref="E180:E181" si="21">D180*67/100</f>
        <v>5.36</v>
      </c>
      <c r="F180" s="12">
        <v>0</v>
      </c>
      <c r="G180" s="12">
        <f t="shared" ref="G180:G181" si="22">F180*67/100</f>
        <v>0</v>
      </c>
      <c r="H180" s="88">
        <v>0</v>
      </c>
      <c r="I180" s="12">
        <v>0</v>
      </c>
      <c r="J180" s="8">
        <f t="shared" si="16"/>
        <v>0</v>
      </c>
      <c r="K180" s="8">
        <f t="shared" si="17"/>
        <v>0</v>
      </c>
      <c r="L180" s="12"/>
      <c r="M180" s="12"/>
    </row>
    <row r="181" spans="2:13" ht="20.25" customHeight="1" x14ac:dyDescent="0.3">
      <c r="B181" s="12">
        <v>3</v>
      </c>
      <c r="C181" s="27" t="s">
        <v>158</v>
      </c>
      <c r="D181" s="12">
        <v>18</v>
      </c>
      <c r="E181" s="20">
        <f t="shared" si="21"/>
        <v>12.06</v>
      </c>
      <c r="F181" s="12">
        <v>0</v>
      </c>
      <c r="G181" s="12">
        <f t="shared" si="22"/>
        <v>0</v>
      </c>
      <c r="H181" s="12">
        <v>0</v>
      </c>
      <c r="I181" s="12">
        <v>0</v>
      </c>
      <c r="J181" s="8">
        <f t="shared" si="16"/>
        <v>0</v>
      </c>
      <c r="K181" s="8">
        <f t="shared" si="17"/>
        <v>0</v>
      </c>
      <c r="L181" s="12"/>
      <c r="M181" s="12"/>
    </row>
    <row r="182" spans="2:13" ht="18.75" x14ac:dyDescent="0.3">
      <c r="B182" s="12"/>
      <c r="C182" s="7" t="s">
        <v>130</v>
      </c>
      <c r="D182" s="12">
        <f>SUM(D179:D181)</f>
        <v>67</v>
      </c>
      <c r="E182" s="20"/>
      <c r="F182" s="12"/>
      <c r="G182" s="12"/>
      <c r="H182" s="12"/>
      <c r="I182" s="12"/>
      <c r="J182" s="8"/>
      <c r="K182" s="8"/>
      <c r="L182" s="12"/>
      <c r="M182" s="12"/>
    </row>
    <row r="183" spans="2:13" ht="37.5" x14ac:dyDescent="0.3">
      <c r="B183" s="12"/>
      <c r="C183" s="72" t="s">
        <v>168</v>
      </c>
      <c r="D183" s="12"/>
      <c r="E183" s="20"/>
      <c r="F183" s="12"/>
      <c r="G183" s="12"/>
      <c r="H183" s="12"/>
      <c r="I183" s="12"/>
      <c r="J183" s="8"/>
      <c r="K183" s="8"/>
      <c r="L183" s="12"/>
      <c r="M183" s="12"/>
    </row>
    <row r="184" spans="2:13" ht="37.5" x14ac:dyDescent="0.3">
      <c r="B184" s="28">
        <v>1</v>
      </c>
      <c r="C184" s="29" t="s">
        <v>133</v>
      </c>
      <c r="D184" s="28">
        <v>22</v>
      </c>
      <c r="E184" s="28">
        <f>D184*46/100</f>
        <v>10.119999999999999</v>
      </c>
      <c r="F184" s="28">
        <v>3</v>
      </c>
      <c r="G184" s="28">
        <f>F184*46/100</f>
        <v>1.38</v>
      </c>
      <c r="H184" s="28">
        <v>3</v>
      </c>
      <c r="I184" s="28">
        <f>H184*46/100</f>
        <v>1.38</v>
      </c>
      <c r="J184" s="28">
        <f>H184-F184</f>
        <v>0</v>
      </c>
      <c r="K184" s="28">
        <f>I184-G184</f>
        <v>0</v>
      </c>
      <c r="L184" s="31"/>
      <c r="M184" s="12"/>
    </row>
    <row r="185" spans="2:13" ht="48" customHeight="1" x14ac:dyDescent="0.3">
      <c r="B185" s="13">
        <v>2</v>
      </c>
      <c r="C185" s="15" t="s">
        <v>160</v>
      </c>
      <c r="D185" s="13">
        <v>3</v>
      </c>
      <c r="E185" s="28">
        <f>D185*46/100</f>
        <v>1.38</v>
      </c>
      <c r="F185" s="13">
        <v>0</v>
      </c>
      <c r="G185" s="28">
        <f>F185*46/100</f>
        <v>0</v>
      </c>
      <c r="H185" s="13">
        <v>3</v>
      </c>
      <c r="I185" s="28">
        <f t="shared" ref="I185:I194" si="23">H185*46/100</f>
        <v>1.38</v>
      </c>
      <c r="J185" s="28">
        <f t="shared" ref="J185:J196" si="24">H185-F185</f>
        <v>3</v>
      </c>
      <c r="K185" s="93">
        <f t="shared" ref="K185:K196" si="25">I185-G185</f>
        <v>1.38</v>
      </c>
      <c r="L185" s="111" t="s">
        <v>249</v>
      </c>
      <c r="M185" s="111" t="s">
        <v>250</v>
      </c>
    </row>
    <row r="186" spans="2:13" ht="37.5" x14ac:dyDescent="0.3">
      <c r="B186" s="28">
        <v>3</v>
      </c>
      <c r="C186" s="16" t="s">
        <v>135</v>
      </c>
      <c r="D186" s="28">
        <v>1</v>
      </c>
      <c r="E186" s="28">
        <f>D186*46/100</f>
        <v>0.46</v>
      </c>
      <c r="F186" s="28">
        <v>0</v>
      </c>
      <c r="G186" s="28">
        <f>F186*46/100</f>
        <v>0</v>
      </c>
      <c r="H186" s="28">
        <v>0</v>
      </c>
      <c r="I186" s="28">
        <f t="shared" si="23"/>
        <v>0</v>
      </c>
      <c r="J186" s="28">
        <f t="shared" si="24"/>
        <v>0</v>
      </c>
      <c r="K186" s="28">
        <f t="shared" si="25"/>
        <v>0</v>
      </c>
      <c r="L186" s="31"/>
      <c r="M186" s="12"/>
    </row>
    <row r="187" spans="2:13" ht="18" customHeight="1" x14ac:dyDescent="0.3">
      <c r="B187" s="13">
        <v>4</v>
      </c>
      <c r="C187" s="15" t="s">
        <v>161</v>
      </c>
      <c r="D187" s="13">
        <v>1</v>
      </c>
      <c r="E187" s="28">
        <f>D187*46/100</f>
        <v>0.46</v>
      </c>
      <c r="F187" s="13">
        <v>0</v>
      </c>
      <c r="G187" s="28">
        <f>F187*46/100</f>
        <v>0</v>
      </c>
      <c r="H187" s="13">
        <v>0</v>
      </c>
      <c r="I187" s="28">
        <f t="shared" si="23"/>
        <v>0</v>
      </c>
      <c r="J187" s="28">
        <f t="shared" si="24"/>
        <v>0</v>
      </c>
      <c r="K187" s="28">
        <f t="shared" si="25"/>
        <v>0</v>
      </c>
      <c r="L187" s="9"/>
      <c r="M187" s="12"/>
    </row>
    <row r="188" spans="2:13" ht="24" customHeight="1" x14ac:dyDescent="0.3">
      <c r="B188" s="28">
        <v>5</v>
      </c>
      <c r="C188" s="15" t="s">
        <v>14</v>
      </c>
      <c r="D188" s="28">
        <v>1</v>
      </c>
      <c r="E188" s="28">
        <f>D188*46/100</f>
        <v>0.46</v>
      </c>
      <c r="F188" s="28">
        <v>0</v>
      </c>
      <c r="G188" s="28">
        <f>F188*46/100</f>
        <v>0</v>
      </c>
      <c r="H188" s="28">
        <v>0</v>
      </c>
      <c r="I188" s="28">
        <f t="shared" si="23"/>
        <v>0</v>
      </c>
      <c r="J188" s="28">
        <f t="shared" si="24"/>
        <v>0</v>
      </c>
      <c r="K188" s="28">
        <f t="shared" si="25"/>
        <v>0</v>
      </c>
      <c r="L188" s="31"/>
      <c r="M188" s="12"/>
    </row>
    <row r="189" spans="2:13" ht="31.5" customHeight="1" x14ac:dyDescent="0.3">
      <c r="B189" s="13">
        <v>6</v>
      </c>
      <c r="C189" s="15" t="s">
        <v>162</v>
      </c>
      <c r="D189" s="13">
        <v>5</v>
      </c>
      <c r="E189" s="28">
        <f t="shared" ref="E189:E190" si="26">D189*46/100</f>
        <v>2.2999999999999998</v>
      </c>
      <c r="F189" s="13">
        <v>1</v>
      </c>
      <c r="G189" s="28">
        <f t="shared" ref="G189:G195" si="27">F189*46/100</f>
        <v>0.46</v>
      </c>
      <c r="H189" s="13">
        <v>0</v>
      </c>
      <c r="I189" s="28">
        <f t="shared" si="23"/>
        <v>0</v>
      </c>
      <c r="J189" s="28">
        <f t="shared" si="24"/>
        <v>-1</v>
      </c>
      <c r="K189" s="28">
        <f t="shared" si="25"/>
        <v>-0.46</v>
      </c>
      <c r="L189" s="9"/>
      <c r="M189" s="12"/>
    </row>
    <row r="190" spans="2:13" ht="34.5" customHeight="1" x14ac:dyDescent="0.3">
      <c r="B190" s="28">
        <v>7</v>
      </c>
      <c r="C190" s="30" t="s">
        <v>163</v>
      </c>
      <c r="D190" s="28">
        <v>3</v>
      </c>
      <c r="E190" s="28">
        <f t="shared" si="26"/>
        <v>1.38</v>
      </c>
      <c r="F190" s="28">
        <v>0</v>
      </c>
      <c r="G190" s="28">
        <f t="shared" si="27"/>
        <v>0</v>
      </c>
      <c r="H190" s="28">
        <v>0</v>
      </c>
      <c r="I190" s="28">
        <f t="shared" si="23"/>
        <v>0</v>
      </c>
      <c r="J190" s="28">
        <f t="shared" si="24"/>
        <v>0</v>
      </c>
      <c r="K190" s="28">
        <f t="shared" si="25"/>
        <v>0</v>
      </c>
      <c r="L190" s="31"/>
      <c r="M190" s="12"/>
    </row>
    <row r="191" spans="2:13" ht="27" customHeight="1" x14ac:dyDescent="0.3">
      <c r="B191" s="13">
        <v>8</v>
      </c>
      <c r="C191" s="15" t="s">
        <v>164</v>
      </c>
      <c r="D191" s="13">
        <v>3</v>
      </c>
      <c r="E191" s="28">
        <f>D191*46/100</f>
        <v>1.38</v>
      </c>
      <c r="F191" s="13">
        <v>1</v>
      </c>
      <c r="G191" s="28">
        <f t="shared" si="27"/>
        <v>0.46</v>
      </c>
      <c r="H191" s="13">
        <v>0</v>
      </c>
      <c r="I191" s="28">
        <f t="shared" si="23"/>
        <v>0</v>
      </c>
      <c r="J191" s="28">
        <f t="shared" si="24"/>
        <v>-1</v>
      </c>
      <c r="K191" s="28">
        <f t="shared" si="25"/>
        <v>-0.46</v>
      </c>
      <c r="L191" s="9"/>
      <c r="M191" s="12"/>
    </row>
    <row r="192" spans="2:13" ht="33.75" customHeight="1" x14ac:dyDescent="0.3">
      <c r="B192" s="28">
        <v>9</v>
      </c>
      <c r="C192" s="29" t="s">
        <v>124</v>
      </c>
      <c r="D192" s="28">
        <v>1</v>
      </c>
      <c r="E192" s="28">
        <f t="shared" ref="E192:E194" si="28">D192*46/100</f>
        <v>0.46</v>
      </c>
      <c r="F192" s="28">
        <v>0</v>
      </c>
      <c r="G192" s="28">
        <f t="shared" si="27"/>
        <v>0</v>
      </c>
      <c r="H192" s="28">
        <v>0</v>
      </c>
      <c r="I192" s="28">
        <f t="shared" si="23"/>
        <v>0</v>
      </c>
      <c r="J192" s="28">
        <f t="shared" si="24"/>
        <v>0</v>
      </c>
      <c r="K192" s="28">
        <f t="shared" si="25"/>
        <v>0</v>
      </c>
      <c r="L192" s="31"/>
      <c r="M192" s="12"/>
    </row>
    <row r="193" spans="2:13" ht="29.25" customHeight="1" x14ac:dyDescent="0.3">
      <c r="B193" s="13">
        <v>10</v>
      </c>
      <c r="C193" s="15" t="s">
        <v>165</v>
      </c>
      <c r="D193" s="13">
        <v>1</v>
      </c>
      <c r="E193" s="28">
        <f t="shared" si="28"/>
        <v>0.46</v>
      </c>
      <c r="F193" s="13">
        <v>0</v>
      </c>
      <c r="G193" s="28">
        <f t="shared" si="27"/>
        <v>0</v>
      </c>
      <c r="H193" s="13">
        <v>0</v>
      </c>
      <c r="I193" s="28">
        <f t="shared" si="23"/>
        <v>0</v>
      </c>
      <c r="J193" s="28">
        <f t="shared" si="24"/>
        <v>0</v>
      </c>
      <c r="K193" s="28">
        <f t="shared" si="25"/>
        <v>0</v>
      </c>
      <c r="L193" s="9"/>
      <c r="M193" s="12"/>
    </row>
    <row r="194" spans="2:13" ht="27" customHeight="1" x14ac:dyDescent="0.3">
      <c r="B194" s="28">
        <v>11</v>
      </c>
      <c r="C194" s="29" t="s">
        <v>166</v>
      </c>
      <c r="D194" s="28">
        <v>3</v>
      </c>
      <c r="E194" s="28">
        <f t="shared" si="28"/>
        <v>1.38</v>
      </c>
      <c r="F194" s="28">
        <v>1</v>
      </c>
      <c r="G194" s="28">
        <f>F194*46/100</f>
        <v>0.46</v>
      </c>
      <c r="H194" s="28">
        <v>0</v>
      </c>
      <c r="I194" s="28">
        <f t="shared" si="23"/>
        <v>0</v>
      </c>
      <c r="J194" s="28">
        <f t="shared" si="24"/>
        <v>-1</v>
      </c>
      <c r="K194" s="28">
        <f t="shared" si="25"/>
        <v>-0.46</v>
      </c>
      <c r="L194" s="31"/>
      <c r="M194" s="12"/>
    </row>
    <row r="195" spans="2:13" ht="16.5" customHeight="1" x14ac:dyDescent="0.3">
      <c r="B195" s="13">
        <v>12</v>
      </c>
      <c r="C195" s="15" t="s">
        <v>167</v>
      </c>
      <c r="D195" s="13">
        <v>1</v>
      </c>
      <c r="E195" s="28">
        <f>D195*46/100</f>
        <v>0.46</v>
      </c>
      <c r="F195" s="13">
        <v>0</v>
      </c>
      <c r="G195" s="28">
        <f t="shared" si="27"/>
        <v>0</v>
      </c>
      <c r="H195" s="13">
        <v>0</v>
      </c>
      <c r="I195" s="28">
        <f>H195*46/100</f>
        <v>0</v>
      </c>
      <c r="J195" s="28">
        <f t="shared" si="24"/>
        <v>0</v>
      </c>
      <c r="K195" s="28">
        <f t="shared" si="25"/>
        <v>0</v>
      </c>
      <c r="L195" s="9"/>
      <c r="M195" s="12"/>
    </row>
    <row r="196" spans="2:13" ht="25.5" customHeight="1" x14ac:dyDescent="0.3">
      <c r="B196" s="28">
        <v>13</v>
      </c>
      <c r="C196" s="29" t="s">
        <v>126</v>
      </c>
      <c r="D196" s="28">
        <v>1</v>
      </c>
      <c r="E196" s="28">
        <f>D196*46/100</f>
        <v>0.46</v>
      </c>
      <c r="F196" s="28">
        <v>1</v>
      </c>
      <c r="G196" s="28">
        <f>F196*46/100</f>
        <v>0.46</v>
      </c>
      <c r="H196" s="28">
        <v>1</v>
      </c>
      <c r="I196" s="28">
        <f>H196*46/100</f>
        <v>0.46</v>
      </c>
      <c r="J196" s="28">
        <f t="shared" si="24"/>
        <v>0</v>
      </c>
      <c r="K196" s="28">
        <f t="shared" si="25"/>
        <v>0</v>
      </c>
      <c r="L196" s="31"/>
      <c r="M196" s="12"/>
    </row>
    <row r="197" spans="2:13" ht="27" customHeight="1" x14ac:dyDescent="0.3">
      <c r="B197" s="31"/>
      <c r="C197" s="23" t="s">
        <v>130</v>
      </c>
      <c r="D197" s="31">
        <f>SUM(D184:D196)</f>
        <v>46</v>
      </c>
      <c r="E197" s="31"/>
      <c r="F197" s="31"/>
      <c r="G197" s="31"/>
      <c r="H197" s="31"/>
      <c r="I197" s="31"/>
      <c r="J197" s="31"/>
      <c r="K197" s="31"/>
      <c r="L197" s="31"/>
      <c r="M197" s="12"/>
    </row>
    <row r="198" spans="2:13" ht="37.5" x14ac:dyDescent="0.3">
      <c r="B198" s="12"/>
      <c r="C198" s="72" t="s">
        <v>181</v>
      </c>
      <c r="D198" s="12"/>
      <c r="E198" s="20"/>
      <c r="F198" s="12"/>
      <c r="G198" s="12"/>
      <c r="H198" s="12"/>
      <c r="I198" s="12"/>
      <c r="J198" s="8"/>
      <c r="K198" s="8"/>
      <c r="L198" s="12"/>
      <c r="M198" s="12"/>
    </row>
    <row r="199" spans="2:13" ht="37.5" x14ac:dyDescent="0.3">
      <c r="B199" s="12">
        <v>1</v>
      </c>
      <c r="C199" s="17" t="s">
        <v>186</v>
      </c>
      <c r="D199" s="12">
        <v>3</v>
      </c>
      <c r="E199" s="20">
        <f>D199*59/100</f>
        <v>1.77</v>
      </c>
      <c r="F199" s="12">
        <v>0</v>
      </c>
      <c r="G199" s="12">
        <f>F199*59/100</f>
        <v>0</v>
      </c>
      <c r="H199" s="12">
        <v>0</v>
      </c>
      <c r="I199" s="12">
        <f>H199*59/100</f>
        <v>0</v>
      </c>
      <c r="J199" s="8">
        <f t="shared" si="16"/>
        <v>0</v>
      </c>
      <c r="K199" s="8">
        <f t="shared" si="17"/>
        <v>0</v>
      </c>
      <c r="L199" s="12"/>
      <c r="M199" s="12"/>
    </row>
    <row r="200" spans="2:13" ht="27" customHeight="1" x14ac:dyDescent="0.3">
      <c r="B200" s="12">
        <v>2</v>
      </c>
      <c r="C200" s="17" t="s">
        <v>182</v>
      </c>
      <c r="D200" s="12">
        <v>5</v>
      </c>
      <c r="E200" s="20">
        <f t="shared" ref="E200:E205" si="29">D200*59/100</f>
        <v>2.95</v>
      </c>
      <c r="F200" s="12">
        <v>1</v>
      </c>
      <c r="G200" s="12">
        <f t="shared" ref="G200:G205" si="30">F200*59/100</f>
        <v>0.59</v>
      </c>
      <c r="H200" s="12">
        <v>0</v>
      </c>
      <c r="I200" s="12">
        <f t="shared" ref="I200:I205" si="31">H200*59/100</f>
        <v>0</v>
      </c>
      <c r="J200" s="8">
        <f t="shared" si="16"/>
        <v>-1</v>
      </c>
      <c r="K200" s="8">
        <f t="shared" si="17"/>
        <v>-0.59</v>
      </c>
      <c r="L200" s="12"/>
      <c r="M200" s="12"/>
    </row>
    <row r="201" spans="2:13" ht="29.25" customHeight="1" x14ac:dyDescent="0.3">
      <c r="B201" s="12">
        <v>3</v>
      </c>
      <c r="C201" s="17" t="s">
        <v>46</v>
      </c>
      <c r="D201" s="12">
        <v>7</v>
      </c>
      <c r="E201" s="20">
        <f t="shared" si="29"/>
        <v>4.13</v>
      </c>
      <c r="F201" s="12">
        <v>0</v>
      </c>
      <c r="G201" s="12">
        <f t="shared" si="30"/>
        <v>0</v>
      </c>
      <c r="H201" s="12">
        <v>0</v>
      </c>
      <c r="I201" s="12">
        <f t="shared" si="31"/>
        <v>0</v>
      </c>
      <c r="J201" s="8">
        <f t="shared" si="16"/>
        <v>0</v>
      </c>
      <c r="K201" s="8">
        <f t="shared" si="17"/>
        <v>0</v>
      </c>
      <c r="L201" s="12"/>
      <c r="M201" s="12"/>
    </row>
    <row r="202" spans="2:13" ht="25.5" customHeight="1" x14ac:dyDescent="0.3">
      <c r="B202" s="12">
        <v>4</v>
      </c>
      <c r="C202" s="17" t="s">
        <v>136</v>
      </c>
      <c r="D202" s="12">
        <v>26</v>
      </c>
      <c r="E202" s="20">
        <f t="shared" si="29"/>
        <v>15.34</v>
      </c>
      <c r="F202" s="12">
        <v>0</v>
      </c>
      <c r="G202" s="12">
        <f t="shared" si="30"/>
        <v>0</v>
      </c>
      <c r="H202" s="12">
        <v>0</v>
      </c>
      <c r="I202" s="12">
        <f t="shared" si="31"/>
        <v>0</v>
      </c>
      <c r="J202" s="8">
        <f t="shared" si="16"/>
        <v>0</v>
      </c>
      <c r="K202" s="8">
        <f t="shared" si="17"/>
        <v>0</v>
      </c>
      <c r="L202" s="12"/>
      <c r="M202" s="12"/>
    </row>
    <row r="203" spans="2:13" ht="25.5" customHeight="1" x14ac:dyDescent="0.3">
      <c r="B203" s="12">
        <v>5</v>
      </c>
      <c r="C203" s="17" t="s">
        <v>183</v>
      </c>
      <c r="D203" s="12">
        <v>10</v>
      </c>
      <c r="E203" s="20">
        <f t="shared" si="29"/>
        <v>5.9</v>
      </c>
      <c r="F203" s="12">
        <v>0</v>
      </c>
      <c r="G203" s="12">
        <f t="shared" si="30"/>
        <v>0</v>
      </c>
      <c r="H203" s="12">
        <v>0</v>
      </c>
      <c r="I203" s="12">
        <f t="shared" si="31"/>
        <v>0</v>
      </c>
      <c r="J203" s="8">
        <f t="shared" si="16"/>
        <v>0</v>
      </c>
      <c r="K203" s="8">
        <f t="shared" si="17"/>
        <v>0</v>
      </c>
      <c r="L203" s="12"/>
      <c r="M203" s="12"/>
    </row>
    <row r="204" spans="2:13" ht="27" customHeight="1" x14ac:dyDescent="0.3">
      <c r="B204" s="12">
        <v>6</v>
      </c>
      <c r="C204" s="17" t="s">
        <v>184</v>
      </c>
      <c r="D204" s="12">
        <v>4</v>
      </c>
      <c r="E204" s="20">
        <f t="shared" si="29"/>
        <v>2.36</v>
      </c>
      <c r="F204" s="12">
        <v>0</v>
      </c>
      <c r="G204" s="12">
        <f t="shared" si="30"/>
        <v>0</v>
      </c>
      <c r="H204" s="12">
        <v>0</v>
      </c>
      <c r="I204" s="12">
        <f t="shared" si="31"/>
        <v>0</v>
      </c>
      <c r="J204" s="8">
        <f t="shared" si="16"/>
        <v>0</v>
      </c>
      <c r="K204" s="8">
        <f t="shared" si="17"/>
        <v>0</v>
      </c>
      <c r="L204" s="12"/>
      <c r="M204" s="12"/>
    </row>
    <row r="205" spans="2:13" ht="30" customHeight="1" x14ac:dyDescent="0.3">
      <c r="B205" s="12">
        <v>7</v>
      </c>
      <c r="C205" s="17" t="s">
        <v>185</v>
      </c>
      <c r="D205" s="12">
        <v>4</v>
      </c>
      <c r="E205" s="20">
        <f t="shared" si="29"/>
        <v>2.36</v>
      </c>
      <c r="F205" s="12">
        <v>0</v>
      </c>
      <c r="G205" s="12">
        <f t="shared" si="30"/>
        <v>0</v>
      </c>
      <c r="H205" s="12">
        <v>0</v>
      </c>
      <c r="I205" s="12">
        <f t="shared" si="31"/>
        <v>0</v>
      </c>
      <c r="J205" s="8">
        <f t="shared" si="16"/>
        <v>0</v>
      </c>
      <c r="K205" s="8">
        <f t="shared" si="17"/>
        <v>0</v>
      </c>
      <c r="L205" s="12"/>
      <c r="M205" s="12"/>
    </row>
    <row r="206" spans="2:13" ht="18.75" x14ac:dyDescent="0.3">
      <c r="B206" s="12"/>
      <c r="C206" s="7" t="s">
        <v>130</v>
      </c>
      <c r="D206" s="12">
        <f>SUM(D199:D205)</f>
        <v>59</v>
      </c>
      <c r="E206" s="20"/>
      <c r="F206" s="12"/>
      <c r="G206" s="12"/>
      <c r="H206" s="12"/>
      <c r="I206" s="12"/>
      <c r="J206" s="8"/>
      <c r="K206" s="8"/>
      <c r="L206" s="12"/>
      <c r="M206" s="12"/>
    </row>
    <row r="207" spans="2:13" ht="37.5" x14ac:dyDescent="0.3">
      <c r="B207" s="12"/>
      <c r="C207" s="98" t="s">
        <v>187</v>
      </c>
      <c r="D207" s="12"/>
      <c r="E207" s="20"/>
      <c r="F207" s="12"/>
      <c r="G207" s="12"/>
      <c r="H207" s="12"/>
      <c r="I207" s="12"/>
      <c r="J207" s="8"/>
      <c r="K207" s="8"/>
      <c r="L207" s="12"/>
      <c r="M207" s="12"/>
    </row>
    <row r="208" spans="2:13" ht="37.5" x14ac:dyDescent="0.25">
      <c r="B208" s="12">
        <v>1</v>
      </c>
      <c r="C208" s="38" t="s">
        <v>146</v>
      </c>
      <c r="D208" s="33">
        <v>2</v>
      </c>
      <c r="E208" s="34">
        <f>D208*42/100</f>
        <v>0.84</v>
      </c>
      <c r="F208" s="33">
        <v>0</v>
      </c>
      <c r="G208" s="33">
        <f>F208*42/100</f>
        <v>0</v>
      </c>
      <c r="H208" s="109">
        <v>0</v>
      </c>
      <c r="I208" s="12">
        <f>H208*42/100</f>
        <v>0</v>
      </c>
      <c r="J208" s="33">
        <f>H208-F208</f>
        <v>0</v>
      </c>
      <c r="K208" s="33">
        <f>I208-G208</f>
        <v>0</v>
      </c>
      <c r="L208" s="109"/>
      <c r="M208" s="109"/>
    </row>
    <row r="209" spans="2:13" ht="42.75" customHeight="1" x14ac:dyDescent="0.25">
      <c r="B209" s="12">
        <v>2</v>
      </c>
      <c r="C209" s="38" t="s">
        <v>150</v>
      </c>
      <c r="D209" s="33">
        <v>4</v>
      </c>
      <c r="E209" s="34">
        <f t="shared" ref="E209:E224" si="32">D209*42/100</f>
        <v>1.68</v>
      </c>
      <c r="F209" s="33">
        <v>0</v>
      </c>
      <c r="G209" s="33">
        <f t="shared" ref="G209:G224" si="33">F209*42/100</f>
        <v>0</v>
      </c>
      <c r="H209" s="109">
        <v>0</v>
      </c>
      <c r="I209" s="12">
        <f t="shared" ref="I209:I224" si="34">H209*42/100</f>
        <v>0</v>
      </c>
      <c r="J209" s="33">
        <f t="shared" ref="J209:J224" si="35">H209-F209</f>
        <v>0</v>
      </c>
      <c r="K209" s="33">
        <f t="shared" ref="K209:K224" si="36">I209-G209</f>
        <v>0</v>
      </c>
      <c r="L209" s="109"/>
      <c r="M209" s="109"/>
    </row>
    <row r="210" spans="2:13" ht="34.5" customHeight="1" x14ac:dyDescent="0.3">
      <c r="B210" s="12">
        <v>3</v>
      </c>
      <c r="C210" s="35" t="s">
        <v>188</v>
      </c>
      <c r="D210" s="33">
        <v>8</v>
      </c>
      <c r="E210" s="34">
        <f>D210*42/100</f>
        <v>3.36</v>
      </c>
      <c r="F210" s="33">
        <v>0</v>
      </c>
      <c r="G210" s="33">
        <f t="shared" si="33"/>
        <v>0</v>
      </c>
      <c r="H210" s="109">
        <v>0</v>
      </c>
      <c r="I210" s="12">
        <f t="shared" si="34"/>
        <v>0</v>
      </c>
      <c r="J210" s="33">
        <f t="shared" si="35"/>
        <v>0</v>
      </c>
      <c r="K210" s="33">
        <f t="shared" si="36"/>
        <v>0</v>
      </c>
      <c r="L210" s="109"/>
      <c r="M210" s="109"/>
    </row>
    <row r="211" spans="2:13" ht="24" customHeight="1" x14ac:dyDescent="0.25">
      <c r="B211" s="12">
        <v>4</v>
      </c>
      <c r="C211" s="38" t="s">
        <v>89</v>
      </c>
      <c r="D211" s="33">
        <v>2</v>
      </c>
      <c r="E211" s="34">
        <f t="shared" si="32"/>
        <v>0.84</v>
      </c>
      <c r="F211" s="33">
        <v>0</v>
      </c>
      <c r="G211" s="33">
        <f t="shared" si="33"/>
        <v>0</v>
      </c>
      <c r="H211" s="109">
        <v>0</v>
      </c>
      <c r="I211" s="12">
        <f t="shared" si="34"/>
        <v>0</v>
      </c>
      <c r="J211" s="33">
        <f t="shared" si="35"/>
        <v>0</v>
      </c>
      <c r="K211" s="33">
        <f t="shared" si="36"/>
        <v>0</v>
      </c>
      <c r="L211" s="109"/>
      <c r="M211" s="109"/>
    </row>
    <row r="212" spans="2:13" ht="35.25" customHeight="1" x14ac:dyDescent="0.3">
      <c r="B212" s="12">
        <v>5</v>
      </c>
      <c r="C212" s="37" t="s">
        <v>189</v>
      </c>
      <c r="D212" s="33">
        <v>2</v>
      </c>
      <c r="E212" s="34">
        <f t="shared" si="32"/>
        <v>0.84</v>
      </c>
      <c r="F212" s="33">
        <v>0</v>
      </c>
      <c r="G212" s="33">
        <f t="shared" si="33"/>
        <v>0</v>
      </c>
      <c r="H212" s="109">
        <v>0</v>
      </c>
      <c r="I212" s="12">
        <f t="shared" si="34"/>
        <v>0</v>
      </c>
      <c r="J212" s="33">
        <f t="shared" si="35"/>
        <v>0</v>
      </c>
      <c r="K212" s="33">
        <f t="shared" si="36"/>
        <v>0</v>
      </c>
      <c r="L212" s="109"/>
      <c r="M212" s="109"/>
    </row>
    <row r="213" spans="2:13" ht="33.75" customHeight="1" x14ac:dyDescent="0.3">
      <c r="B213" s="12">
        <v>6</v>
      </c>
      <c r="C213" s="37" t="s">
        <v>190</v>
      </c>
      <c r="D213" s="33">
        <v>3</v>
      </c>
      <c r="E213" s="34">
        <f t="shared" si="32"/>
        <v>1.26</v>
      </c>
      <c r="F213" s="33">
        <v>0</v>
      </c>
      <c r="G213" s="33">
        <f t="shared" si="33"/>
        <v>0</v>
      </c>
      <c r="H213" s="109">
        <v>0</v>
      </c>
      <c r="I213" s="12">
        <f t="shared" si="34"/>
        <v>0</v>
      </c>
      <c r="J213" s="33">
        <f t="shared" si="35"/>
        <v>0</v>
      </c>
      <c r="K213" s="33">
        <f t="shared" si="36"/>
        <v>0</v>
      </c>
      <c r="L213" s="109"/>
      <c r="M213" s="109"/>
    </row>
    <row r="214" spans="2:13" ht="27.75" customHeight="1" x14ac:dyDescent="0.3">
      <c r="B214" s="12">
        <v>7</v>
      </c>
      <c r="C214" s="37" t="s">
        <v>191</v>
      </c>
      <c r="D214" s="33">
        <v>1</v>
      </c>
      <c r="E214" s="34">
        <f t="shared" si="32"/>
        <v>0.42</v>
      </c>
      <c r="F214" s="33">
        <v>0</v>
      </c>
      <c r="G214" s="33">
        <f t="shared" si="33"/>
        <v>0</v>
      </c>
      <c r="H214" s="109">
        <v>0</v>
      </c>
      <c r="I214" s="12">
        <f t="shared" si="34"/>
        <v>0</v>
      </c>
      <c r="J214" s="33">
        <f t="shared" si="35"/>
        <v>0</v>
      </c>
      <c r="K214" s="33">
        <f t="shared" si="36"/>
        <v>0</v>
      </c>
      <c r="L214" s="109"/>
      <c r="M214" s="109"/>
    </row>
    <row r="215" spans="2:13" ht="33" customHeight="1" x14ac:dyDescent="0.3">
      <c r="B215" s="12">
        <v>8</v>
      </c>
      <c r="C215" s="37" t="s">
        <v>192</v>
      </c>
      <c r="D215" s="33">
        <v>1</v>
      </c>
      <c r="E215" s="34">
        <f t="shared" si="32"/>
        <v>0.42</v>
      </c>
      <c r="F215" s="33">
        <v>0</v>
      </c>
      <c r="G215" s="33">
        <f t="shared" si="33"/>
        <v>0</v>
      </c>
      <c r="H215" s="109">
        <v>0</v>
      </c>
      <c r="I215" s="12">
        <f t="shared" si="34"/>
        <v>0</v>
      </c>
      <c r="J215" s="33">
        <f t="shared" si="35"/>
        <v>0</v>
      </c>
      <c r="K215" s="33">
        <f t="shared" si="36"/>
        <v>0</v>
      </c>
      <c r="L215" s="109"/>
      <c r="M215" s="109"/>
    </row>
    <row r="216" spans="2:13" ht="36" customHeight="1" x14ac:dyDescent="0.3">
      <c r="B216" s="12">
        <v>9</v>
      </c>
      <c r="C216" s="49" t="s">
        <v>193</v>
      </c>
      <c r="D216" s="33">
        <v>1</v>
      </c>
      <c r="E216" s="34">
        <f t="shared" si="32"/>
        <v>0.42</v>
      </c>
      <c r="F216" s="33">
        <v>0</v>
      </c>
      <c r="G216" s="33">
        <f t="shared" si="33"/>
        <v>0</v>
      </c>
      <c r="H216" s="109">
        <v>0</v>
      </c>
      <c r="I216" s="12">
        <f t="shared" si="34"/>
        <v>0</v>
      </c>
      <c r="J216" s="33">
        <f t="shared" si="35"/>
        <v>0</v>
      </c>
      <c r="K216" s="33">
        <f t="shared" si="36"/>
        <v>0</v>
      </c>
      <c r="L216" s="109"/>
      <c r="M216" s="109"/>
    </row>
    <row r="217" spans="2:13" ht="31.5" customHeight="1" x14ac:dyDescent="0.3">
      <c r="B217" s="12">
        <v>10</v>
      </c>
      <c r="C217" s="50" t="s">
        <v>194</v>
      </c>
      <c r="D217" s="33">
        <v>2</v>
      </c>
      <c r="E217" s="34">
        <f t="shared" si="32"/>
        <v>0.84</v>
      </c>
      <c r="F217" s="33">
        <v>0</v>
      </c>
      <c r="G217" s="33">
        <f t="shared" si="33"/>
        <v>0</v>
      </c>
      <c r="H217" s="109">
        <v>1</v>
      </c>
      <c r="I217" s="12">
        <f t="shared" si="34"/>
        <v>0.42</v>
      </c>
      <c r="J217" s="33">
        <f t="shared" si="35"/>
        <v>1</v>
      </c>
      <c r="K217" s="101">
        <f t="shared" si="36"/>
        <v>0.42</v>
      </c>
      <c r="L217" s="110" t="s">
        <v>272</v>
      </c>
      <c r="M217" s="110" t="s">
        <v>271</v>
      </c>
    </row>
    <row r="218" spans="2:13" ht="36" customHeight="1" x14ac:dyDescent="0.3">
      <c r="B218" s="12">
        <v>11</v>
      </c>
      <c r="C218" s="36" t="s">
        <v>195</v>
      </c>
      <c r="D218" s="33">
        <v>7</v>
      </c>
      <c r="E218" s="34">
        <f t="shared" si="32"/>
        <v>2.94</v>
      </c>
      <c r="F218" s="33">
        <v>0</v>
      </c>
      <c r="G218" s="33">
        <f t="shared" si="33"/>
        <v>0</v>
      </c>
      <c r="H218" s="109">
        <v>0</v>
      </c>
      <c r="I218" s="12">
        <f t="shared" si="34"/>
        <v>0</v>
      </c>
      <c r="J218" s="33">
        <f t="shared" si="35"/>
        <v>0</v>
      </c>
      <c r="K218" s="33">
        <f t="shared" si="36"/>
        <v>0</v>
      </c>
      <c r="L218" s="118"/>
      <c r="M218" s="118"/>
    </row>
    <row r="219" spans="2:13" ht="28.5" customHeight="1" x14ac:dyDescent="0.3">
      <c r="B219" s="12">
        <v>12</v>
      </c>
      <c r="C219" s="37" t="s">
        <v>196</v>
      </c>
      <c r="D219" s="33">
        <v>8</v>
      </c>
      <c r="E219" s="34">
        <f t="shared" si="32"/>
        <v>3.36</v>
      </c>
      <c r="F219" s="33">
        <v>1</v>
      </c>
      <c r="G219" s="33">
        <f t="shared" si="33"/>
        <v>0.42</v>
      </c>
      <c r="H219" s="109">
        <v>2</v>
      </c>
      <c r="I219" s="12">
        <f t="shared" si="34"/>
        <v>0.84</v>
      </c>
      <c r="J219" s="33">
        <f t="shared" si="35"/>
        <v>1</v>
      </c>
      <c r="K219" s="101">
        <f t="shared" si="36"/>
        <v>0.42</v>
      </c>
      <c r="L219" s="110" t="s">
        <v>274</v>
      </c>
      <c r="M219" s="110" t="s">
        <v>275</v>
      </c>
    </row>
    <row r="220" spans="2:13" ht="32.25" customHeight="1" x14ac:dyDescent="0.3">
      <c r="B220" s="12">
        <v>13</v>
      </c>
      <c r="C220" s="37" t="s">
        <v>197</v>
      </c>
      <c r="D220" s="33">
        <v>1</v>
      </c>
      <c r="E220" s="34">
        <f t="shared" si="32"/>
        <v>0.42</v>
      </c>
      <c r="F220" s="33">
        <v>0</v>
      </c>
      <c r="G220" s="33">
        <f t="shared" si="33"/>
        <v>0</v>
      </c>
      <c r="H220" s="109">
        <v>0</v>
      </c>
      <c r="I220" s="12">
        <f t="shared" si="34"/>
        <v>0</v>
      </c>
      <c r="J220" s="33">
        <f t="shared" si="35"/>
        <v>0</v>
      </c>
      <c r="K220" s="33">
        <f t="shared" si="36"/>
        <v>0</v>
      </c>
      <c r="L220" s="118"/>
      <c r="M220" s="118"/>
    </row>
    <row r="221" spans="2:13" ht="36" customHeight="1" x14ac:dyDescent="0.25">
      <c r="B221" s="12">
        <v>14</v>
      </c>
      <c r="C221" s="39" t="s">
        <v>198</v>
      </c>
      <c r="D221" s="33">
        <v>0</v>
      </c>
      <c r="E221" s="127">
        <f t="shared" si="32"/>
        <v>0</v>
      </c>
      <c r="F221" s="33">
        <v>0</v>
      </c>
      <c r="G221" s="33">
        <f t="shared" si="33"/>
        <v>0</v>
      </c>
      <c r="H221" s="109">
        <v>0</v>
      </c>
      <c r="I221" s="12">
        <f t="shared" si="34"/>
        <v>0</v>
      </c>
      <c r="J221" s="33">
        <f t="shared" si="35"/>
        <v>0</v>
      </c>
      <c r="K221" s="33">
        <f t="shared" si="36"/>
        <v>0</v>
      </c>
      <c r="L221" s="118"/>
      <c r="M221" s="118"/>
    </row>
    <row r="222" spans="2:13" s="87" customFormat="1" ht="33.75" customHeight="1" x14ac:dyDescent="0.25">
      <c r="B222" s="86">
        <v>15</v>
      </c>
      <c r="C222" s="125" t="s">
        <v>286</v>
      </c>
      <c r="D222" s="88">
        <v>0</v>
      </c>
      <c r="E222" s="127">
        <f t="shared" si="32"/>
        <v>0</v>
      </c>
      <c r="F222" s="88">
        <v>0</v>
      </c>
      <c r="G222" s="88">
        <f t="shared" si="33"/>
        <v>0</v>
      </c>
      <c r="H222" s="109">
        <v>1</v>
      </c>
      <c r="I222" s="12">
        <f t="shared" si="34"/>
        <v>0.42</v>
      </c>
      <c r="J222" s="88">
        <f t="shared" si="35"/>
        <v>1</v>
      </c>
      <c r="K222" s="101">
        <f t="shared" si="36"/>
        <v>0.42</v>
      </c>
      <c r="L222" s="110" t="s">
        <v>284</v>
      </c>
      <c r="M222" s="110" t="s">
        <v>285</v>
      </c>
    </row>
    <row r="223" spans="2:13" s="123" customFormat="1" ht="33.75" customHeight="1" x14ac:dyDescent="0.25">
      <c r="B223" s="86">
        <v>16</v>
      </c>
      <c r="C223" s="128" t="s">
        <v>90</v>
      </c>
      <c r="D223" s="126">
        <v>0</v>
      </c>
      <c r="E223" s="127">
        <f t="shared" si="32"/>
        <v>0</v>
      </c>
      <c r="F223" s="126">
        <v>0</v>
      </c>
      <c r="G223" s="126">
        <f t="shared" si="33"/>
        <v>0</v>
      </c>
      <c r="H223" s="124">
        <v>1</v>
      </c>
      <c r="I223" s="86">
        <f t="shared" si="34"/>
        <v>0.42</v>
      </c>
      <c r="J223" s="126">
        <f t="shared" si="35"/>
        <v>1</v>
      </c>
      <c r="K223" s="101">
        <f t="shared" si="36"/>
        <v>0.42</v>
      </c>
      <c r="L223" s="110" t="s">
        <v>276</v>
      </c>
      <c r="M223" s="110" t="s">
        <v>273</v>
      </c>
    </row>
    <row r="224" spans="2:13" s="87" customFormat="1" ht="32.25" customHeight="1" x14ac:dyDescent="0.25">
      <c r="B224" s="86">
        <v>17</v>
      </c>
      <c r="C224" s="39" t="s">
        <v>288</v>
      </c>
      <c r="D224" s="88">
        <v>0</v>
      </c>
      <c r="E224" s="34">
        <f t="shared" si="32"/>
        <v>0</v>
      </c>
      <c r="F224" s="88">
        <v>0</v>
      </c>
      <c r="G224" s="88">
        <f t="shared" si="33"/>
        <v>0</v>
      </c>
      <c r="H224" s="109">
        <v>1</v>
      </c>
      <c r="I224" s="12">
        <f t="shared" si="34"/>
        <v>0.42</v>
      </c>
      <c r="J224" s="88">
        <f t="shared" si="35"/>
        <v>1</v>
      </c>
      <c r="K224" s="101">
        <f t="shared" si="36"/>
        <v>0.42</v>
      </c>
      <c r="L224" s="110" t="s">
        <v>287</v>
      </c>
      <c r="M224" s="110" t="s">
        <v>273</v>
      </c>
    </row>
    <row r="225" spans="2:13" ht="18.75" x14ac:dyDescent="0.25">
      <c r="B225" s="12"/>
      <c r="C225" s="40" t="s">
        <v>131</v>
      </c>
      <c r="D225" s="40">
        <v>42</v>
      </c>
      <c r="E225" s="41"/>
      <c r="F225" s="40"/>
      <c r="G225" s="40"/>
      <c r="H225" s="40"/>
      <c r="I225" s="12"/>
      <c r="J225" s="40"/>
      <c r="K225" s="88"/>
      <c r="L225" s="118"/>
      <c r="M225" s="118"/>
    </row>
    <row r="226" spans="2:13" ht="37.5" x14ac:dyDescent="0.3">
      <c r="B226" s="12"/>
      <c r="C226" s="72" t="s">
        <v>202</v>
      </c>
      <c r="D226" s="12"/>
      <c r="E226" s="20"/>
      <c r="F226" s="12"/>
      <c r="G226" s="12"/>
      <c r="H226" s="12"/>
      <c r="I226" s="12"/>
      <c r="J226" s="8"/>
      <c r="K226" s="8"/>
      <c r="L226" s="119"/>
      <c r="M226" s="119"/>
    </row>
    <row r="227" spans="2:13" ht="24" customHeight="1" x14ac:dyDescent="0.25">
      <c r="B227" s="12">
        <v>1</v>
      </c>
      <c r="C227" s="43" t="s">
        <v>199</v>
      </c>
      <c r="D227" s="91">
        <v>2</v>
      </c>
      <c r="E227" s="91">
        <f>D227*18/100</f>
        <v>0.36</v>
      </c>
      <c r="F227" s="91">
        <v>0</v>
      </c>
      <c r="G227" s="91">
        <f>F227*18/100</f>
        <v>0</v>
      </c>
      <c r="H227" s="102">
        <v>1</v>
      </c>
      <c r="I227" s="91">
        <f>H227*18/100</f>
        <v>0.18</v>
      </c>
      <c r="J227" s="91">
        <f>H227-F227</f>
        <v>1</v>
      </c>
      <c r="K227" s="103">
        <f>I227-G227</f>
        <v>0.18</v>
      </c>
      <c r="L227" s="120" t="s">
        <v>241</v>
      </c>
      <c r="M227" s="120" t="s">
        <v>244</v>
      </c>
    </row>
    <row r="228" spans="2:13" ht="31.5" customHeight="1" x14ac:dyDescent="0.25">
      <c r="B228" s="12">
        <v>2</v>
      </c>
      <c r="C228" s="45" t="s">
        <v>200</v>
      </c>
      <c r="D228" s="102">
        <v>2</v>
      </c>
      <c r="E228" s="91">
        <f t="shared" ref="E228:E233" si="37">D228*18/100</f>
        <v>0.36</v>
      </c>
      <c r="F228" s="102">
        <v>0</v>
      </c>
      <c r="G228" s="91">
        <f t="shared" ref="G228:G233" si="38">F228*18/100</f>
        <v>0</v>
      </c>
      <c r="H228" s="102">
        <v>1</v>
      </c>
      <c r="I228" s="91">
        <f t="shared" ref="I228:I233" si="39">H228*18/100</f>
        <v>0.18</v>
      </c>
      <c r="J228" s="91">
        <f t="shared" ref="J228:J233" si="40">H228-F228</f>
        <v>1</v>
      </c>
      <c r="K228" s="103">
        <f t="shared" ref="K228:K233" si="41">I228-G228</f>
        <v>0.18</v>
      </c>
      <c r="L228" s="120" t="s">
        <v>242</v>
      </c>
      <c r="M228" s="120" t="s">
        <v>243</v>
      </c>
    </row>
    <row r="229" spans="2:13" ht="27" customHeight="1" x14ac:dyDescent="0.25">
      <c r="B229" s="12">
        <v>3</v>
      </c>
      <c r="C229" s="45" t="s">
        <v>201</v>
      </c>
      <c r="D229" s="102">
        <v>2</v>
      </c>
      <c r="E229" s="91">
        <f t="shared" si="37"/>
        <v>0.36</v>
      </c>
      <c r="F229" s="102">
        <v>1</v>
      </c>
      <c r="G229" s="91">
        <f t="shared" si="38"/>
        <v>0.18</v>
      </c>
      <c r="H229" s="91">
        <v>0</v>
      </c>
      <c r="I229" s="91">
        <f t="shared" si="39"/>
        <v>0</v>
      </c>
      <c r="J229" s="91">
        <f t="shared" si="40"/>
        <v>-1</v>
      </c>
      <c r="K229" s="104">
        <f t="shared" si="41"/>
        <v>-0.18</v>
      </c>
      <c r="L229" s="46"/>
      <c r="M229" s="94"/>
    </row>
    <row r="230" spans="2:13" ht="22.5" customHeight="1" x14ac:dyDescent="0.25">
      <c r="B230" s="48">
        <v>4</v>
      </c>
      <c r="C230" s="45" t="s">
        <v>137</v>
      </c>
      <c r="D230" s="91">
        <v>1</v>
      </c>
      <c r="E230" s="91">
        <f t="shared" si="37"/>
        <v>0.18</v>
      </c>
      <c r="F230" s="91">
        <v>3</v>
      </c>
      <c r="G230" s="91">
        <f t="shared" si="38"/>
        <v>0.54</v>
      </c>
      <c r="H230" s="102">
        <v>0</v>
      </c>
      <c r="I230" s="91">
        <f t="shared" si="39"/>
        <v>0</v>
      </c>
      <c r="J230" s="91">
        <f t="shared" si="40"/>
        <v>-3</v>
      </c>
      <c r="K230" s="91">
        <f t="shared" si="41"/>
        <v>-0.54</v>
      </c>
      <c r="L230" s="44"/>
      <c r="M230" s="44"/>
    </row>
    <row r="231" spans="2:13" ht="25.5" customHeight="1" x14ac:dyDescent="0.25">
      <c r="B231" s="48">
        <v>5</v>
      </c>
      <c r="C231" s="45" t="s">
        <v>140</v>
      </c>
      <c r="D231" s="102">
        <v>8</v>
      </c>
      <c r="E231" s="91">
        <f t="shared" si="37"/>
        <v>1.44</v>
      </c>
      <c r="F231" s="102">
        <v>0</v>
      </c>
      <c r="G231" s="91">
        <f t="shared" si="38"/>
        <v>0</v>
      </c>
      <c r="H231" s="91">
        <v>0</v>
      </c>
      <c r="I231" s="91">
        <f t="shared" si="39"/>
        <v>0</v>
      </c>
      <c r="J231" s="91">
        <f t="shared" si="40"/>
        <v>0</v>
      </c>
      <c r="K231" s="91">
        <f t="shared" si="41"/>
        <v>0</v>
      </c>
      <c r="L231" s="46"/>
      <c r="M231" s="46"/>
    </row>
    <row r="232" spans="2:13" ht="27" customHeight="1" x14ac:dyDescent="0.25">
      <c r="B232" s="48">
        <v>6</v>
      </c>
      <c r="C232" s="44" t="s">
        <v>90</v>
      </c>
      <c r="D232" s="91">
        <v>1</v>
      </c>
      <c r="E232" s="91">
        <f t="shared" si="37"/>
        <v>0.18</v>
      </c>
      <c r="F232" s="91">
        <v>1</v>
      </c>
      <c r="G232" s="91">
        <f t="shared" si="38"/>
        <v>0.18</v>
      </c>
      <c r="H232" s="91">
        <v>0</v>
      </c>
      <c r="I232" s="91">
        <f t="shared" si="39"/>
        <v>0</v>
      </c>
      <c r="J232" s="91">
        <f t="shared" si="40"/>
        <v>-1</v>
      </c>
      <c r="K232" s="91">
        <f t="shared" si="41"/>
        <v>-0.18</v>
      </c>
      <c r="L232" s="44"/>
      <c r="M232" s="44"/>
    </row>
    <row r="233" spans="2:13" ht="20.25" customHeight="1" x14ac:dyDescent="0.25">
      <c r="B233" s="48">
        <v>7</v>
      </c>
      <c r="C233" s="43" t="s">
        <v>142</v>
      </c>
      <c r="D233" s="91">
        <v>2</v>
      </c>
      <c r="E233" s="91">
        <f t="shared" si="37"/>
        <v>0.36</v>
      </c>
      <c r="F233" s="91">
        <v>0</v>
      </c>
      <c r="G233" s="91">
        <f t="shared" si="38"/>
        <v>0</v>
      </c>
      <c r="H233" s="91">
        <v>0</v>
      </c>
      <c r="I233" s="91">
        <f t="shared" si="39"/>
        <v>0</v>
      </c>
      <c r="J233" s="91">
        <f t="shared" si="40"/>
        <v>0</v>
      </c>
      <c r="K233" s="91">
        <f t="shared" si="41"/>
        <v>0</v>
      </c>
      <c r="L233" s="44"/>
      <c r="M233" s="44"/>
    </row>
    <row r="234" spans="2:13" x14ac:dyDescent="0.25">
      <c r="B234" s="48"/>
      <c r="C234" s="51" t="s">
        <v>130</v>
      </c>
      <c r="D234" s="105">
        <v>18</v>
      </c>
      <c r="E234" s="91"/>
      <c r="F234" s="105"/>
      <c r="G234" s="105"/>
      <c r="H234" s="105"/>
      <c r="I234" s="105"/>
      <c r="J234" s="105"/>
      <c r="K234" s="105"/>
      <c r="L234" s="47"/>
      <c r="M234" s="47"/>
    </row>
    <row r="235" spans="2:13" ht="42" customHeight="1" x14ac:dyDescent="0.25">
      <c r="B235" s="33"/>
      <c r="C235" s="75" t="s">
        <v>203</v>
      </c>
      <c r="D235" s="47"/>
      <c r="E235" s="91"/>
      <c r="F235" s="47"/>
      <c r="G235" s="105"/>
      <c r="H235" s="47"/>
      <c r="I235" s="105"/>
      <c r="J235" s="47"/>
      <c r="K235" s="47"/>
      <c r="L235" s="47"/>
      <c r="M235" s="47"/>
    </row>
    <row r="236" spans="2:13" ht="36" customHeight="1" x14ac:dyDescent="0.25">
      <c r="B236" s="73">
        <v>1</v>
      </c>
      <c r="C236" s="64" t="s">
        <v>204</v>
      </c>
      <c r="D236" s="59" t="s">
        <v>222</v>
      </c>
      <c r="E236" s="91">
        <f t="shared" ref="E236:E263" si="42">D236*58/100</f>
        <v>7.54</v>
      </c>
      <c r="F236" s="59" t="s">
        <v>223</v>
      </c>
      <c r="G236" s="105">
        <f t="shared" ref="G236:G263" si="43">F236*58/100</f>
        <v>1.1599999999999999</v>
      </c>
      <c r="H236" s="59" t="s">
        <v>225</v>
      </c>
      <c r="I236" s="105">
        <f t="shared" ref="I236:I263" si="44">H236*58/100</f>
        <v>0.57999999999999996</v>
      </c>
      <c r="J236" s="59">
        <v>-1</v>
      </c>
      <c r="K236" s="59">
        <v>-6.9999999999999993E-2</v>
      </c>
      <c r="L236" s="67"/>
      <c r="M236" s="47"/>
    </row>
    <row r="237" spans="2:13" ht="30" customHeight="1" x14ac:dyDescent="0.25">
      <c r="B237" s="73">
        <v>2</v>
      </c>
      <c r="C237" s="60" t="s">
        <v>205</v>
      </c>
      <c r="D237" s="62" t="s">
        <v>225</v>
      </c>
      <c r="E237" s="91">
        <f t="shared" si="42"/>
        <v>0.57999999999999996</v>
      </c>
      <c r="F237" s="62" t="s">
        <v>225</v>
      </c>
      <c r="G237" s="105">
        <f t="shared" si="43"/>
        <v>0.57999999999999996</v>
      </c>
      <c r="H237" s="62" t="s">
        <v>224</v>
      </c>
      <c r="I237" s="105">
        <f t="shared" si="44"/>
        <v>0</v>
      </c>
      <c r="J237" s="62" t="s">
        <v>224</v>
      </c>
      <c r="K237" s="62" t="s">
        <v>224</v>
      </c>
      <c r="L237" s="69"/>
      <c r="M237" s="47"/>
    </row>
    <row r="238" spans="2:13" ht="22.5" customHeight="1" x14ac:dyDescent="0.25">
      <c r="B238" s="73">
        <v>3</v>
      </c>
      <c r="C238" s="61" t="s">
        <v>206</v>
      </c>
      <c r="D238" s="63">
        <v>1</v>
      </c>
      <c r="E238" s="91">
        <f t="shared" si="42"/>
        <v>0.57999999999999996</v>
      </c>
      <c r="F238" s="53" t="s">
        <v>225</v>
      </c>
      <c r="G238" s="105">
        <f t="shared" si="43"/>
        <v>0.57999999999999996</v>
      </c>
      <c r="H238" s="63">
        <v>0</v>
      </c>
      <c r="I238" s="105">
        <f t="shared" si="44"/>
        <v>0</v>
      </c>
      <c r="J238" s="53" t="s">
        <v>224</v>
      </c>
      <c r="K238" s="52" t="s">
        <v>224</v>
      </c>
      <c r="L238" s="54"/>
      <c r="M238" s="47"/>
    </row>
    <row r="239" spans="2:13" ht="51" customHeight="1" x14ac:dyDescent="0.25">
      <c r="B239" s="73">
        <v>4</v>
      </c>
      <c r="C239" s="65" t="s">
        <v>154</v>
      </c>
      <c r="D239" s="63">
        <v>7</v>
      </c>
      <c r="E239" s="91">
        <f t="shared" si="42"/>
        <v>4.0599999999999996</v>
      </c>
      <c r="F239" s="53" t="s">
        <v>224</v>
      </c>
      <c r="G239" s="105">
        <f t="shared" si="43"/>
        <v>0</v>
      </c>
      <c r="H239" s="63">
        <v>3</v>
      </c>
      <c r="I239" s="105">
        <f t="shared" si="44"/>
        <v>1.74</v>
      </c>
      <c r="J239" s="53">
        <v>3</v>
      </c>
      <c r="K239" s="84">
        <v>0.15</v>
      </c>
      <c r="L239" s="121" t="s">
        <v>277</v>
      </c>
      <c r="M239" s="122" t="s">
        <v>278</v>
      </c>
    </row>
    <row r="240" spans="2:13" ht="44.25" customHeight="1" x14ac:dyDescent="0.25">
      <c r="B240" s="73">
        <v>5</v>
      </c>
      <c r="C240" s="66" t="s">
        <v>207</v>
      </c>
      <c r="D240" s="53" t="s">
        <v>223</v>
      </c>
      <c r="E240" s="91">
        <f t="shared" si="42"/>
        <v>1.1599999999999999</v>
      </c>
      <c r="F240" s="53" t="s">
        <v>224</v>
      </c>
      <c r="G240" s="105">
        <f t="shared" si="43"/>
        <v>0</v>
      </c>
      <c r="H240" s="63">
        <v>0</v>
      </c>
      <c r="I240" s="105">
        <f t="shared" si="44"/>
        <v>0</v>
      </c>
      <c r="J240" s="53" t="s">
        <v>224</v>
      </c>
      <c r="K240" s="52" t="s">
        <v>224</v>
      </c>
      <c r="L240" s="54"/>
      <c r="M240" s="47"/>
    </row>
    <row r="241" spans="2:13" ht="37.5" x14ac:dyDescent="0.25">
      <c r="B241" s="73">
        <v>6</v>
      </c>
      <c r="C241" s="66" t="s">
        <v>208</v>
      </c>
      <c r="D241" s="63">
        <v>3</v>
      </c>
      <c r="E241" s="91">
        <f t="shared" si="42"/>
        <v>1.74</v>
      </c>
      <c r="F241" s="55" t="s">
        <v>225</v>
      </c>
      <c r="G241" s="105">
        <f t="shared" si="43"/>
        <v>0.57999999999999996</v>
      </c>
      <c r="H241" s="63">
        <v>0</v>
      </c>
      <c r="I241" s="105">
        <f t="shared" si="44"/>
        <v>0</v>
      </c>
      <c r="J241" s="53" t="s">
        <v>224</v>
      </c>
      <c r="K241" s="52" t="s">
        <v>224</v>
      </c>
      <c r="L241" s="54"/>
      <c r="M241" s="47"/>
    </row>
    <row r="242" spans="2:13" ht="43.5" customHeight="1" x14ac:dyDescent="0.25">
      <c r="B242" s="73">
        <v>7</v>
      </c>
      <c r="C242" s="65" t="s">
        <v>112</v>
      </c>
      <c r="D242" s="63">
        <v>5</v>
      </c>
      <c r="E242" s="91">
        <f t="shared" si="42"/>
        <v>2.9</v>
      </c>
      <c r="F242" s="55" t="s">
        <v>224</v>
      </c>
      <c r="G242" s="105">
        <f t="shared" si="43"/>
        <v>0</v>
      </c>
      <c r="H242" s="63">
        <v>0</v>
      </c>
      <c r="I242" s="105">
        <f t="shared" si="44"/>
        <v>0</v>
      </c>
      <c r="J242" s="53" t="s">
        <v>224</v>
      </c>
      <c r="K242" s="52" t="s">
        <v>224</v>
      </c>
      <c r="L242" s="54"/>
      <c r="M242" s="47"/>
    </row>
    <row r="243" spans="2:13" ht="33.75" customHeight="1" x14ac:dyDescent="0.25">
      <c r="B243" s="73">
        <v>8</v>
      </c>
      <c r="C243" s="61" t="s">
        <v>126</v>
      </c>
      <c r="D243" s="57" t="s">
        <v>225</v>
      </c>
      <c r="E243" s="91">
        <f t="shared" si="42"/>
        <v>0.57999999999999996</v>
      </c>
      <c r="F243" s="57" t="s">
        <v>224</v>
      </c>
      <c r="G243" s="105">
        <f t="shared" si="43"/>
        <v>0</v>
      </c>
      <c r="H243" s="76">
        <v>0</v>
      </c>
      <c r="I243" s="105">
        <f t="shared" si="44"/>
        <v>0</v>
      </c>
      <c r="J243" s="57" t="s">
        <v>224</v>
      </c>
      <c r="K243" s="57" t="s">
        <v>224</v>
      </c>
      <c r="L243" s="56"/>
      <c r="M243" s="47"/>
    </row>
    <row r="244" spans="2:13" ht="42" customHeight="1" x14ac:dyDescent="0.25">
      <c r="B244" s="73">
        <v>9</v>
      </c>
      <c r="C244" s="66" t="s">
        <v>209</v>
      </c>
      <c r="D244" s="57" t="s">
        <v>223</v>
      </c>
      <c r="E244" s="91">
        <f t="shared" si="42"/>
        <v>1.1599999999999999</v>
      </c>
      <c r="F244" s="57" t="s">
        <v>224</v>
      </c>
      <c r="G244" s="105">
        <f t="shared" si="43"/>
        <v>0</v>
      </c>
      <c r="H244" s="76">
        <v>0</v>
      </c>
      <c r="I244" s="105">
        <f t="shared" si="44"/>
        <v>0</v>
      </c>
      <c r="J244" s="57" t="s">
        <v>224</v>
      </c>
      <c r="K244" s="57" t="s">
        <v>224</v>
      </c>
      <c r="L244" s="56"/>
      <c r="M244" s="47"/>
    </row>
    <row r="245" spans="2:13" ht="42.75" customHeight="1" x14ac:dyDescent="0.25">
      <c r="B245" s="73">
        <v>10</v>
      </c>
      <c r="C245" s="66" t="s">
        <v>33</v>
      </c>
      <c r="D245" s="57" t="s">
        <v>225</v>
      </c>
      <c r="E245" s="91">
        <f t="shared" si="42"/>
        <v>0.57999999999999996</v>
      </c>
      <c r="F245" s="57" t="s">
        <v>224</v>
      </c>
      <c r="G245" s="105">
        <f t="shared" si="43"/>
        <v>0</v>
      </c>
      <c r="H245" s="76">
        <v>0</v>
      </c>
      <c r="I245" s="105">
        <f t="shared" si="44"/>
        <v>0</v>
      </c>
      <c r="J245" s="57" t="s">
        <v>224</v>
      </c>
      <c r="K245" s="57" t="s">
        <v>224</v>
      </c>
      <c r="L245" s="56"/>
      <c r="M245" s="47"/>
    </row>
    <row r="246" spans="2:13" ht="34.5" customHeight="1" x14ac:dyDescent="0.25">
      <c r="B246" s="73">
        <v>11</v>
      </c>
      <c r="C246" s="66" t="s">
        <v>210</v>
      </c>
      <c r="D246" s="57" t="s">
        <v>223</v>
      </c>
      <c r="E246" s="91">
        <f t="shared" si="42"/>
        <v>1.1599999999999999</v>
      </c>
      <c r="F246" s="57" t="s">
        <v>225</v>
      </c>
      <c r="G246" s="105">
        <f t="shared" si="43"/>
        <v>0.57999999999999996</v>
      </c>
      <c r="H246" s="76">
        <v>0</v>
      </c>
      <c r="I246" s="105">
        <f t="shared" si="44"/>
        <v>0</v>
      </c>
      <c r="J246" s="57" t="s">
        <v>224</v>
      </c>
      <c r="K246" s="57" t="s">
        <v>224</v>
      </c>
      <c r="L246" s="56"/>
      <c r="M246" s="47"/>
    </row>
    <row r="247" spans="2:13" ht="39.75" customHeight="1" x14ac:dyDescent="0.25">
      <c r="B247" s="73">
        <v>12</v>
      </c>
      <c r="C247" s="66" t="s">
        <v>211</v>
      </c>
      <c r="D247" s="57" t="s">
        <v>225</v>
      </c>
      <c r="E247" s="91">
        <f t="shared" si="42"/>
        <v>0.57999999999999996</v>
      </c>
      <c r="F247" s="57" t="s">
        <v>224</v>
      </c>
      <c r="G247" s="105">
        <f t="shared" si="43"/>
        <v>0</v>
      </c>
      <c r="H247" s="76">
        <v>0</v>
      </c>
      <c r="I247" s="105">
        <f t="shared" si="44"/>
        <v>0</v>
      </c>
      <c r="J247" s="57" t="s">
        <v>224</v>
      </c>
      <c r="K247" s="57" t="s">
        <v>224</v>
      </c>
      <c r="L247" s="56"/>
      <c r="M247" s="47"/>
    </row>
    <row r="248" spans="2:13" ht="30" customHeight="1" x14ac:dyDescent="0.25">
      <c r="B248" s="73">
        <v>13</v>
      </c>
      <c r="C248" s="61" t="s">
        <v>89</v>
      </c>
      <c r="D248" s="57" t="s">
        <v>225</v>
      </c>
      <c r="E248" s="91">
        <f t="shared" si="42"/>
        <v>0.57999999999999996</v>
      </c>
      <c r="F248" s="57" t="s">
        <v>224</v>
      </c>
      <c r="G248" s="105">
        <f t="shared" si="43"/>
        <v>0</v>
      </c>
      <c r="H248" s="76">
        <v>0</v>
      </c>
      <c r="I248" s="105">
        <f t="shared" si="44"/>
        <v>0</v>
      </c>
      <c r="J248" s="57" t="s">
        <v>224</v>
      </c>
      <c r="K248" s="57" t="s">
        <v>224</v>
      </c>
      <c r="L248" s="56"/>
      <c r="M248" s="47"/>
    </row>
    <row r="249" spans="2:13" ht="27.75" customHeight="1" x14ac:dyDescent="0.25">
      <c r="B249" s="73">
        <v>14</v>
      </c>
      <c r="C249" s="61" t="s">
        <v>22</v>
      </c>
      <c r="D249" s="57" t="s">
        <v>225</v>
      </c>
      <c r="E249" s="91">
        <f t="shared" si="42"/>
        <v>0.57999999999999996</v>
      </c>
      <c r="F249" s="57" t="s">
        <v>224</v>
      </c>
      <c r="G249" s="105">
        <f t="shared" si="43"/>
        <v>0</v>
      </c>
      <c r="H249" s="76">
        <v>0</v>
      </c>
      <c r="I249" s="105">
        <f t="shared" si="44"/>
        <v>0</v>
      </c>
      <c r="J249" s="57" t="s">
        <v>224</v>
      </c>
      <c r="K249" s="57" t="s">
        <v>224</v>
      </c>
      <c r="L249" s="56"/>
      <c r="M249" s="47"/>
    </row>
    <row r="250" spans="2:13" ht="32.25" customHeight="1" x14ac:dyDescent="0.25">
      <c r="B250" s="73">
        <v>15</v>
      </c>
      <c r="C250" s="61" t="s">
        <v>212</v>
      </c>
      <c r="D250" s="57" t="s">
        <v>225</v>
      </c>
      <c r="E250" s="91">
        <f t="shared" si="42"/>
        <v>0.57999999999999996</v>
      </c>
      <c r="F250" s="57" t="s">
        <v>224</v>
      </c>
      <c r="G250" s="105">
        <f t="shared" si="43"/>
        <v>0</v>
      </c>
      <c r="H250" s="76">
        <v>0</v>
      </c>
      <c r="I250" s="105">
        <f t="shared" si="44"/>
        <v>0</v>
      </c>
      <c r="J250" s="57" t="s">
        <v>224</v>
      </c>
      <c r="K250" s="57" t="s">
        <v>224</v>
      </c>
      <c r="L250" s="56"/>
      <c r="M250" s="47"/>
    </row>
    <row r="251" spans="2:13" ht="30.75" customHeight="1" x14ac:dyDescent="0.25">
      <c r="B251" s="73">
        <v>16</v>
      </c>
      <c r="C251" s="61" t="s">
        <v>213</v>
      </c>
      <c r="D251" s="57" t="s">
        <v>225</v>
      </c>
      <c r="E251" s="91">
        <f t="shared" si="42"/>
        <v>0.57999999999999996</v>
      </c>
      <c r="F251" s="57" t="s">
        <v>224</v>
      </c>
      <c r="G251" s="105">
        <f t="shared" si="43"/>
        <v>0</v>
      </c>
      <c r="H251" s="76">
        <v>0</v>
      </c>
      <c r="I251" s="105">
        <f t="shared" si="44"/>
        <v>0</v>
      </c>
      <c r="J251" s="57" t="s">
        <v>224</v>
      </c>
      <c r="K251" s="57" t="s">
        <v>224</v>
      </c>
      <c r="L251" s="56"/>
      <c r="M251" s="47"/>
    </row>
    <row r="252" spans="2:13" ht="46.5" customHeight="1" x14ac:dyDescent="0.25">
      <c r="B252" s="73">
        <v>17</v>
      </c>
      <c r="C252" s="66" t="s">
        <v>141</v>
      </c>
      <c r="D252" s="57" t="s">
        <v>225</v>
      </c>
      <c r="E252" s="91">
        <f t="shared" si="42"/>
        <v>0.57999999999999996</v>
      </c>
      <c r="F252" s="57" t="s">
        <v>224</v>
      </c>
      <c r="G252" s="105">
        <f t="shared" si="43"/>
        <v>0</v>
      </c>
      <c r="H252" s="76">
        <v>0</v>
      </c>
      <c r="I252" s="105">
        <f t="shared" si="44"/>
        <v>0</v>
      </c>
      <c r="J252" s="57" t="s">
        <v>224</v>
      </c>
      <c r="K252" s="57" t="s">
        <v>224</v>
      </c>
      <c r="L252" s="56"/>
      <c r="M252" s="47"/>
    </row>
    <row r="253" spans="2:13" ht="39.75" customHeight="1" x14ac:dyDescent="0.25">
      <c r="B253" s="73">
        <v>18</v>
      </c>
      <c r="C253" s="66" t="s">
        <v>214</v>
      </c>
      <c r="D253" s="57" t="s">
        <v>225</v>
      </c>
      <c r="E253" s="91">
        <f t="shared" si="42"/>
        <v>0.57999999999999996</v>
      </c>
      <c r="F253" s="57" t="s">
        <v>224</v>
      </c>
      <c r="G253" s="105">
        <f t="shared" si="43"/>
        <v>0</v>
      </c>
      <c r="H253" s="76">
        <v>0</v>
      </c>
      <c r="I253" s="105">
        <f t="shared" si="44"/>
        <v>0</v>
      </c>
      <c r="J253" s="57" t="s">
        <v>224</v>
      </c>
      <c r="K253" s="57" t="s">
        <v>224</v>
      </c>
      <c r="L253" s="56"/>
      <c r="M253" s="47"/>
    </row>
    <row r="254" spans="2:13" ht="37.5" customHeight="1" x14ac:dyDescent="0.25">
      <c r="B254" s="73">
        <v>19</v>
      </c>
      <c r="C254" s="66" t="s">
        <v>215</v>
      </c>
      <c r="D254" s="57" t="s">
        <v>225</v>
      </c>
      <c r="E254" s="91">
        <f t="shared" si="42"/>
        <v>0.57999999999999996</v>
      </c>
      <c r="F254" s="57" t="s">
        <v>224</v>
      </c>
      <c r="G254" s="105">
        <f t="shared" si="43"/>
        <v>0</v>
      </c>
      <c r="H254" s="76">
        <v>0</v>
      </c>
      <c r="I254" s="105">
        <f t="shared" si="44"/>
        <v>0</v>
      </c>
      <c r="J254" s="57" t="s">
        <v>224</v>
      </c>
      <c r="K254" s="57" t="s">
        <v>224</v>
      </c>
      <c r="L254" s="56"/>
      <c r="M254" s="47"/>
    </row>
    <row r="255" spans="2:13" ht="25.5" customHeight="1" x14ac:dyDescent="0.25">
      <c r="B255" s="73">
        <v>20</v>
      </c>
      <c r="C255" s="61" t="s">
        <v>216</v>
      </c>
      <c r="D255" s="57" t="s">
        <v>223</v>
      </c>
      <c r="E255" s="91">
        <f t="shared" si="42"/>
        <v>1.1599999999999999</v>
      </c>
      <c r="F255" s="57" t="s">
        <v>224</v>
      </c>
      <c r="G255" s="105">
        <f t="shared" si="43"/>
        <v>0</v>
      </c>
      <c r="H255" s="76">
        <v>0</v>
      </c>
      <c r="I255" s="105">
        <f t="shared" si="44"/>
        <v>0</v>
      </c>
      <c r="J255" s="57" t="s">
        <v>224</v>
      </c>
      <c r="K255" s="57" t="s">
        <v>224</v>
      </c>
      <c r="L255" s="56"/>
      <c r="M255" s="47"/>
    </row>
    <row r="256" spans="2:13" ht="25.5" customHeight="1" x14ac:dyDescent="0.25">
      <c r="B256" s="73">
        <v>21</v>
      </c>
      <c r="C256" s="66" t="s">
        <v>227</v>
      </c>
      <c r="D256" s="57" t="s">
        <v>226</v>
      </c>
      <c r="E256" s="91">
        <f t="shared" si="42"/>
        <v>2.3199999999999998</v>
      </c>
      <c r="F256" s="57" t="s">
        <v>224</v>
      </c>
      <c r="G256" s="105">
        <f t="shared" si="43"/>
        <v>0</v>
      </c>
      <c r="H256" s="76">
        <v>0</v>
      </c>
      <c r="I256" s="105">
        <f t="shared" si="44"/>
        <v>0</v>
      </c>
      <c r="J256" s="57" t="s">
        <v>224</v>
      </c>
      <c r="K256" s="57" t="s">
        <v>224</v>
      </c>
      <c r="L256" s="56"/>
      <c r="M256" s="47"/>
    </row>
    <row r="257" spans="2:13" ht="39.75" customHeight="1" x14ac:dyDescent="0.25">
      <c r="B257" s="73">
        <v>22</v>
      </c>
      <c r="C257" s="66" t="s">
        <v>102</v>
      </c>
      <c r="D257" s="57" t="s">
        <v>225</v>
      </c>
      <c r="E257" s="91">
        <f t="shared" si="42"/>
        <v>0.57999999999999996</v>
      </c>
      <c r="F257" s="57" t="s">
        <v>224</v>
      </c>
      <c r="G257" s="105">
        <f t="shared" si="43"/>
        <v>0</v>
      </c>
      <c r="H257" s="76">
        <v>0</v>
      </c>
      <c r="I257" s="105">
        <f t="shared" si="44"/>
        <v>0</v>
      </c>
      <c r="J257" s="57" t="s">
        <v>224</v>
      </c>
      <c r="K257" s="57" t="s">
        <v>224</v>
      </c>
      <c r="L257" s="56"/>
      <c r="M257" s="47"/>
    </row>
    <row r="258" spans="2:13" ht="30.75" customHeight="1" x14ac:dyDescent="0.25">
      <c r="B258" s="73">
        <v>23</v>
      </c>
      <c r="C258" s="66" t="s">
        <v>221</v>
      </c>
      <c r="D258" s="57" t="s">
        <v>225</v>
      </c>
      <c r="E258" s="91">
        <f t="shared" si="42"/>
        <v>0.57999999999999996</v>
      </c>
      <c r="F258" s="57" t="s">
        <v>224</v>
      </c>
      <c r="G258" s="105">
        <f t="shared" si="43"/>
        <v>0</v>
      </c>
      <c r="H258" s="76">
        <v>0</v>
      </c>
      <c r="I258" s="105">
        <f t="shared" si="44"/>
        <v>0</v>
      </c>
      <c r="J258" s="57" t="s">
        <v>224</v>
      </c>
      <c r="K258" s="57" t="s">
        <v>224</v>
      </c>
      <c r="L258" s="56"/>
      <c r="M258" s="47"/>
    </row>
    <row r="259" spans="2:13" ht="31.5" customHeight="1" x14ac:dyDescent="0.25">
      <c r="B259" s="73">
        <v>24</v>
      </c>
      <c r="C259" s="65" t="s">
        <v>217</v>
      </c>
      <c r="D259" s="59" t="s">
        <v>225</v>
      </c>
      <c r="E259" s="91">
        <f t="shared" si="42"/>
        <v>0.57999999999999996</v>
      </c>
      <c r="F259" s="59" t="s">
        <v>224</v>
      </c>
      <c r="G259" s="105">
        <f t="shared" si="43"/>
        <v>0</v>
      </c>
      <c r="H259" s="77">
        <v>0</v>
      </c>
      <c r="I259" s="105">
        <f t="shared" si="44"/>
        <v>0</v>
      </c>
      <c r="J259" s="59" t="s">
        <v>224</v>
      </c>
      <c r="K259" s="59" t="s">
        <v>224</v>
      </c>
      <c r="L259" s="67"/>
      <c r="M259" s="47"/>
    </row>
    <row r="260" spans="2:13" ht="45" customHeight="1" x14ac:dyDescent="0.25">
      <c r="B260" s="73">
        <v>25</v>
      </c>
      <c r="C260" s="66" t="s">
        <v>218</v>
      </c>
      <c r="D260" s="57" t="s">
        <v>225</v>
      </c>
      <c r="E260" s="91">
        <f t="shared" si="42"/>
        <v>0.57999999999999996</v>
      </c>
      <c r="F260" s="57" t="s">
        <v>224</v>
      </c>
      <c r="G260" s="105">
        <f t="shared" si="43"/>
        <v>0</v>
      </c>
      <c r="H260" s="76">
        <v>0</v>
      </c>
      <c r="I260" s="105">
        <f t="shared" si="44"/>
        <v>0</v>
      </c>
      <c r="J260" s="57" t="s">
        <v>224</v>
      </c>
      <c r="K260" s="57" t="s">
        <v>224</v>
      </c>
      <c r="L260" s="56"/>
      <c r="M260" s="47"/>
    </row>
    <row r="261" spans="2:13" ht="25.5" customHeight="1" x14ac:dyDescent="0.25">
      <c r="B261" s="73">
        <v>26</v>
      </c>
      <c r="C261" s="61" t="s">
        <v>219</v>
      </c>
      <c r="D261" s="57" t="s">
        <v>225</v>
      </c>
      <c r="E261" s="91">
        <f t="shared" si="42"/>
        <v>0.57999999999999996</v>
      </c>
      <c r="F261" s="57" t="s">
        <v>224</v>
      </c>
      <c r="G261" s="105">
        <f t="shared" si="43"/>
        <v>0</v>
      </c>
      <c r="H261" s="76">
        <v>0</v>
      </c>
      <c r="I261" s="105">
        <f t="shared" si="44"/>
        <v>0</v>
      </c>
      <c r="J261" s="57" t="s">
        <v>224</v>
      </c>
      <c r="K261" s="57" t="s">
        <v>224</v>
      </c>
      <c r="L261" s="56"/>
      <c r="M261" s="47"/>
    </row>
    <row r="262" spans="2:13" ht="25.5" customHeight="1" x14ac:dyDescent="0.25">
      <c r="B262" s="73">
        <v>27</v>
      </c>
      <c r="C262" s="61" t="s">
        <v>220</v>
      </c>
      <c r="D262" s="57" t="s">
        <v>225</v>
      </c>
      <c r="E262" s="91">
        <f t="shared" si="42"/>
        <v>0.57999999999999996</v>
      </c>
      <c r="F262" s="57" t="s">
        <v>224</v>
      </c>
      <c r="G262" s="105">
        <f t="shared" si="43"/>
        <v>0</v>
      </c>
      <c r="H262" s="76">
        <v>0</v>
      </c>
      <c r="I262" s="105">
        <f t="shared" si="44"/>
        <v>0</v>
      </c>
      <c r="J262" s="57" t="s">
        <v>224</v>
      </c>
      <c r="K262" s="57" t="s">
        <v>224</v>
      </c>
      <c r="L262" s="56"/>
      <c r="M262" s="58"/>
    </row>
    <row r="263" spans="2:13" ht="31.5" customHeight="1" x14ac:dyDescent="0.25">
      <c r="B263" s="33">
        <v>28</v>
      </c>
      <c r="C263" s="61" t="s">
        <v>127</v>
      </c>
      <c r="D263" s="57" t="s">
        <v>224</v>
      </c>
      <c r="E263" s="91">
        <f t="shared" si="42"/>
        <v>0</v>
      </c>
      <c r="F263" s="57" t="s">
        <v>224</v>
      </c>
      <c r="G263" s="105">
        <f t="shared" si="43"/>
        <v>0</v>
      </c>
      <c r="H263" s="76">
        <v>1</v>
      </c>
      <c r="I263" s="105">
        <f t="shared" si="44"/>
        <v>0.57999999999999996</v>
      </c>
      <c r="J263" s="57">
        <v>1</v>
      </c>
      <c r="K263" s="83">
        <v>0.05</v>
      </c>
      <c r="L263" s="81" t="s">
        <v>279</v>
      </c>
      <c r="M263" s="81" t="s">
        <v>280</v>
      </c>
    </row>
    <row r="264" spans="2:13" ht="32.25" customHeight="1" x14ac:dyDescent="0.25">
      <c r="B264" s="73"/>
      <c r="C264" s="68" t="s">
        <v>130</v>
      </c>
      <c r="D264" s="68">
        <v>58</v>
      </c>
      <c r="E264" s="68"/>
      <c r="F264" s="68"/>
      <c r="G264" s="68"/>
      <c r="H264" s="68"/>
      <c r="I264" s="68"/>
      <c r="J264" s="68"/>
      <c r="K264" s="68"/>
      <c r="L264" s="68"/>
      <c r="M264" s="68"/>
    </row>
    <row r="265" spans="2:13" s="87" customFormat="1" ht="32.25" customHeight="1" x14ac:dyDescent="0.25">
      <c r="B265" s="92"/>
      <c r="C265" s="95" t="s">
        <v>235</v>
      </c>
      <c r="D265" s="68"/>
      <c r="E265" s="68"/>
      <c r="F265" s="68"/>
      <c r="G265" s="68"/>
      <c r="H265" s="68"/>
      <c r="I265" s="68"/>
      <c r="J265" s="68"/>
      <c r="K265" s="68"/>
      <c r="L265" s="68"/>
      <c r="M265" s="68"/>
    </row>
    <row r="266" spans="2:13" s="87" customFormat="1" ht="32.25" customHeight="1" x14ac:dyDescent="0.25">
      <c r="B266" s="92">
        <v>1</v>
      </c>
      <c r="C266" s="61" t="s">
        <v>236</v>
      </c>
      <c r="D266" s="112">
        <v>21</v>
      </c>
      <c r="E266" s="112">
        <f>D266*52/100</f>
        <v>10.92</v>
      </c>
      <c r="F266" s="113">
        <v>0</v>
      </c>
      <c r="G266" s="112">
        <f>F266*52/100</f>
        <v>0</v>
      </c>
      <c r="H266" s="113">
        <v>0</v>
      </c>
      <c r="I266" s="112">
        <f>H266*52/100</f>
        <v>0</v>
      </c>
      <c r="J266" s="112">
        <f>H266-F266</f>
        <v>0</v>
      </c>
      <c r="K266" s="112">
        <f>I266-G266</f>
        <v>0</v>
      </c>
      <c r="L266" s="112"/>
      <c r="M266" s="112"/>
    </row>
    <row r="267" spans="2:13" s="87" customFormat="1" ht="32.25" customHeight="1" x14ac:dyDescent="0.25">
      <c r="B267" s="92">
        <v>2</v>
      </c>
      <c r="C267" s="61" t="s">
        <v>237</v>
      </c>
      <c r="D267" s="112">
        <v>3</v>
      </c>
      <c r="E267" s="112">
        <f t="shared" ref="E267:E272" si="45">D267*52/100</f>
        <v>1.56</v>
      </c>
      <c r="F267" s="113">
        <v>1</v>
      </c>
      <c r="G267" s="112">
        <f t="shared" ref="G267:G272" si="46">F267*52/100</f>
        <v>0.52</v>
      </c>
      <c r="H267" s="113">
        <v>0</v>
      </c>
      <c r="I267" s="112">
        <f t="shared" ref="I267:I272" si="47">H267*52/100</f>
        <v>0</v>
      </c>
      <c r="J267" s="112">
        <f t="shared" ref="J267:J272" si="48">H267-F267</f>
        <v>-1</v>
      </c>
      <c r="K267" s="112">
        <f t="shared" ref="K267:K272" si="49">I267-G267</f>
        <v>-0.52</v>
      </c>
      <c r="L267" s="112"/>
      <c r="M267" s="112"/>
    </row>
    <row r="268" spans="2:13" ht="18.75" x14ac:dyDescent="0.25">
      <c r="B268" s="92">
        <v>3</v>
      </c>
      <c r="C268" s="61" t="s">
        <v>22</v>
      </c>
      <c r="D268" s="112">
        <v>1</v>
      </c>
      <c r="E268" s="112">
        <f t="shared" si="45"/>
        <v>0.52</v>
      </c>
      <c r="F268" s="113">
        <v>0</v>
      </c>
      <c r="G268" s="112">
        <f t="shared" si="46"/>
        <v>0</v>
      </c>
      <c r="H268" s="113">
        <v>0</v>
      </c>
      <c r="I268" s="112">
        <f t="shared" si="47"/>
        <v>0</v>
      </c>
      <c r="J268" s="112">
        <f t="shared" si="48"/>
        <v>0</v>
      </c>
      <c r="K268" s="115">
        <f t="shared" si="49"/>
        <v>0</v>
      </c>
      <c r="L268" s="112"/>
      <c r="M268" s="112"/>
    </row>
    <row r="269" spans="2:13" ht="18.75" x14ac:dyDescent="0.25">
      <c r="B269" s="92">
        <v>4</v>
      </c>
      <c r="C269" s="61" t="s">
        <v>238</v>
      </c>
      <c r="D269" s="112">
        <v>21</v>
      </c>
      <c r="E269" s="112">
        <f t="shared" si="45"/>
        <v>10.92</v>
      </c>
      <c r="F269" s="113">
        <v>0</v>
      </c>
      <c r="G269" s="112">
        <f t="shared" si="46"/>
        <v>0</v>
      </c>
      <c r="H269" s="113">
        <v>1</v>
      </c>
      <c r="I269" s="112">
        <f t="shared" si="47"/>
        <v>0.52</v>
      </c>
      <c r="J269" s="112">
        <f t="shared" si="48"/>
        <v>1</v>
      </c>
      <c r="K269" s="114">
        <f t="shared" si="49"/>
        <v>0.52</v>
      </c>
      <c r="L269" s="117" t="s">
        <v>281</v>
      </c>
      <c r="M269" s="61" t="s">
        <v>283</v>
      </c>
    </row>
    <row r="270" spans="2:13" ht="31.5" x14ac:dyDescent="0.25">
      <c r="B270" s="92">
        <v>5</v>
      </c>
      <c r="C270" s="61" t="s">
        <v>152</v>
      </c>
      <c r="D270" s="112">
        <v>2</v>
      </c>
      <c r="E270" s="112">
        <f t="shared" si="45"/>
        <v>1.04</v>
      </c>
      <c r="F270" s="113">
        <v>0</v>
      </c>
      <c r="G270" s="112">
        <f t="shared" si="46"/>
        <v>0</v>
      </c>
      <c r="H270" s="113">
        <v>1</v>
      </c>
      <c r="I270" s="112">
        <f t="shared" si="47"/>
        <v>0.52</v>
      </c>
      <c r="J270" s="112">
        <f t="shared" si="48"/>
        <v>1</v>
      </c>
      <c r="K270" s="114">
        <f t="shared" si="49"/>
        <v>0.52</v>
      </c>
      <c r="L270" s="116" t="s">
        <v>282</v>
      </c>
      <c r="M270" s="61" t="s">
        <v>283</v>
      </c>
    </row>
    <row r="271" spans="2:13" ht="18.75" x14ac:dyDescent="0.25">
      <c r="B271" s="92">
        <v>6</v>
      </c>
      <c r="C271" s="61" t="s">
        <v>239</v>
      </c>
      <c r="D271" s="112">
        <v>2</v>
      </c>
      <c r="E271" s="112">
        <f t="shared" si="45"/>
        <v>1.04</v>
      </c>
      <c r="F271" s="113">
        <v>1</v>
      </c>
      <c r="G271" s="112">
        <f t="shared" si="46"/>
        <v>0.52</v>
      </c>
      <c r="H271" s="113">
        <v>1</v>
      </c>
      <c r="I271" s="112">
        <f t="shared" si="47"/>
        <v>0.52</v>
      </c>
      <c r="J271" s="112">
        <f t="shared" si="48"/>
        <v>0</v>
      </c>
      <c r="K271" s="115">
        <f t="shared" si="49"/>
        <v>0</v>
      </c>
      <c r="L271" s="112"/>
      <c r="M271" s="112"/>
    </row>
    <row r="272" spans="2:13" ht="18.75" x14ac:dyDescent="0.25">
      <c r="B272" s="92">
        <v>7</v>
      </c>
      <c r="C272" s="96" t="s">
        <v>41</v>
      </c>
      <c r="D272" s="112">
        <v>2</v>
      </c>
      <c r="E272" s="112">
        <f t="shared" si="45"/>
        <v>1.04</v>
      </c>
      <c r="F272" s="112">
        <v>1</v>
      </c>
      <c r="G272" s="112">
        <f t="shared" si="46"/>
        <v>0.52</v>
      </c>
      <c r="H272" s="68">
        <v>2</v>
      </c>
      <c r="I272" s="112">
        <f t="shared" si="47"/>
        <v>1.04</v>
      </c>
      <c r="J272" s="112">
        <f t="shared" si="48"/>
        <v>1</v>
      </c>
      <c r="K272" s="114">
        <f t="shared" si="49"/>
        <v>0.52</v>
      </c>
      <c r="L272" s="61" t="s">
        <v>290</v>
      </c>
      <c r="M272" s="61" t="s">
        <v>283</v>
      </c>
    </row>
    <row r="273" spans="2:13" ht="18.75" x14ac:dyDescent="0.25">
      <c r="B273" s="92"/>
      <c r="C273" s="68" t="s">
        <v>130</v>
      </c>
      <c r="D273" s="112">
        <f>SUM(D266:D272)</f>
        <v>52</v>
      </c>
      <c r="E273" s="68"/>
      <c r="F273" s="68"/>
      <c r="G273" s="68"/>
      <c r="H273" s="68"/>
      <c r="I273" s="68"/>
      <c r="J273" s="68"/>
      <c r="K273" s="68"/>
      <c r="L273" s="68"/>
      <c r="M273" s="68"/>
    </row>
  </sheetData>
  <mergeCells count="2">
    <mergeCell ref="J1:M1"/>
    <mergeCell ref="B4:M5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2018-03-05T08:52:02Z</dcterms:modified>
</cp:coreProperties>
</file>