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приложение" sheetId="3" r:id="rId1"/>
  </sheets>
  <calcPr calcId="144525"/>
</workbook>
</file>

<file path=xl/calcChain.xml><?xml version="1.0" encoding="utf-8"?>
<calcChain xmlns="http://schemas.openxmlformats.org/spreadsheetml/2006/main">
  <c r="K277" i="3" l="1"/>
  <c r="J277" i="3"/>
  <c r="I277" i="3"/>
  <c r="G277" i="3"/>
  <c r="E277" i="3"/>
  <c r="K335" i="3" l="1"/>
  <c r="K336" i="3"/>
  <c r="K337" i="3"/>
  <c r="K338" i="3"/>
  <c r="J335" i="3"/>
  <c r="J336" i="3"/>
  <c r="J337" i="3"/>
  <c r="J338" i="3"/>
  <c r="J339" i="3"/>
  <c r="I335" i="3"/>
  <c r="I336" i="3"/>
  <c r="I337" i="3"/>
  <c r="I338" i="3"/>
  <c r="I339" i="3"/>
  <c r="K339" i="3" s="1"/>
  <c r="G335" i="3"/>
  <c r="G336" i="3"/>
  <c r="G337" i="3"/>
  <c r="G338" i="3"/>
  <c r="G339" i="3"/>
  <c r="E335" i="3"/>
  <c r="E336" i="3"/>
  <c r="E337" i="3"/>
  <c r="E338" i="3"/>
  <c r="E339" i="3"/>
  <c r="J212" i="3" l="1"/>
  <c r="J213" i="3"/>
  <c r="J214" i="3"/>
  <c r="J215" i="3"/>
  <c r="I212" i="3"/>
  <c r="K212" i="3" s="1"/>
  <c r="I213" i="3"/>
  <c r="K213" i="3" s="1"/>
  <c r="I214" i="3"/>
  <c r="K214" i="3" s="1"/>
  <c r="I215" i="3"/>
  <c r="K215" i="3" s="1"/>
  <c r="E212" i="3"/>
  <c r="E213" i="3"/>
  <c r="E214" i="3"/>
  <c r="E215" i="3"/>
  <c r="I219" i="3" l="1"/>
  <c r="I220" i="3"/>
  <c r="I221" i="3"/>
  <c r="K221" i="3" s="1"/>
  <c r="I222" i="3"/>
  <c r="I218" i="3"/>
  <c r="K219" i="3"/>
  <c r="K220" i="3"/>
  <c r="K222" i="3"/>
  <c r="J219" i="3"/>
  <c r="J220" i="3"/>
  <c r="J221" i="3"/>
  <c r="J222" i="3"/>
  <c r="J172" i="3" l="1"/>
  <c r="J173" i="3"/>
  <c r="I172" i="3"/>
  <c r="I173" i="3"/>
  <c r="G172" i="3"/>
  <c r="G173" i="3"/>
  <c r="E172" i="3"/>
  <c r="E173" i="3"/>
  <c r="K173" i="3" l="1"/>
  <c r="K172" i="3"/>
  <c r="J254" i="3"/>
  <c r="J255" i="3"/>
  <c r="J256" i="3"/>
  <c r="J257" i="3"/>
  <c r="I254" i="3"/>
  <c r="K254" i="3" s="1"/>
  <c r="I255" i="3"/>
  <c r="K255" i="3" s="1"/>
  <c r="I256" i="3"/>
  <c r="K256" i="3" s="1"/>
  <c r="I257" i="3"/>
  <c r="K257" i="3" s="1"/>
  <c r="G254" i="3"/>
  <c r="G255" i="3"/>
  <c r="G256" i="3"/>
  <c r="G257" i="3"/>
  <c r="E254" i="3"/>
  <c r="E255" i="3"/>
  <c r="E256" i="3"/>
  <c r="E257" i="3"/>
  <c r="K319" i="3" l="1"/>
  <c r="K320" i="3"/>
  <c r="K321" i="3"/>
  <c r="K322" i="3"/>
  <c r="K323" i="3"/>
  <c r="J319" i="3"/>
  <c r="J320" i="3"/>
  <c r="J321" i="3"/>
  <c r="J322" i="3"/>
  <c r="J323" i="3"/>
  <c r="I319" i="3"/>
  <c r="I320" i="3"/>
  <c r="I321" i="3"/>
  <c r="I322" i="3"/>
  <c r="I323" i="3"/>
  <c r="E319" i="3"/>
  <c r="E320" i="3"/>
  <c r="E321" i="3"/>
  <c r="E322" i="3"/>
  <c r="E323" i="3"/>
  <c r="G319" i="3"/>
  <c r="G320" i="3"/>
  <c r="G321" i="3"/>
  <c r="G322" i="3"/>
  <c r="G323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E317" i="3"/>
  <c r="E318" i="3"/>
  <c r="G317" i="3"/>
  <c r="G318" i="3"/>
  <c r="J152" i="3" l="1"/>
  <c r="I152" i="3"/>
  <c r="G149" i="3"/>
  <c r="G150" i="3"/>
  <c r="G151" i="3"/>
  <c r="G152" i="3"/>
  <c r="K152" i="3" s="1"/>
  <c r="E150" i="3"/>
  <c r="E151" i="3"/>
  <c r="E152" i="3"/>
  <c r="J151" i="3"/>
  <c r="I151" i="3"/>
  <c r="K151" i="3" l="1"/>
  <c r="J150" i="3"/>
  <c r="I150" i="3"/>
  <c r="K150" i="3" s="1"/>
  <c r="J149" i="3" l="1"/>
  <c r="I149" i="3"/>
  <c r="G146" i="3"/>
  <c r="G147" i="3"/>
  <c r="G148" i="3"/>
  <c r="E146" i="3"/>
  <c r="E147" i="3"/>
  <c r="E148" i="3"/>
  <c r="E149" i="3"/>
  <c r="K149" i="3" l="1"/>
  <c r="J146" i="3"/>
  <c r="J147" i="3"/>
  <c r="J148" i="3"/>
  <c r="I146" i="3"/>
  <c r="I147" i="3"/>
  <c r="K147" i="3" s="1"/>
  <c r="I148" i="3"/>
  <c r="K148" i="3" s="1"/>
  <c r="K146" i="3" l="1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0" i="3"/>
  <c r="K38" i="3" l="1"/>
  <c r="J207" i="3"/>
  <c r="J208" i="3"/>
  <c r="J209" i="3"/>
  <c r="J210" i="3"/>
  <c r="J211" i="3"/>
  <c r="I207" i="3"/>
  <c r="K207" i="3" s="1"/>
  <c r="I208" i="3"/>
  <c r="K208" i="3" s="1"/>
  <c r="I209" i="3"/>
  <c r="K209" i="3" s="1"/>
  <c r="I210" i="3"/>
  <c r="K210" i="3" s="1"/>
  <c r="I211" i="3"/>
  <c r="K211" i="3" s="1"/>
  <c r="E207" i="3"/>
  <c r="E208" i="3"/>
  <c r="E209" i="3"/>
  <c r="E210" i="3"/>
  <c r="E211" i="3"/>
  <c r="J239" i="3" l="1"/>
  <c r="I239" i="3"/>
  <c r="G239" i="3"/>
  <c r="E239" i="3"/>
  <c r="K239" i="3" l="1"/>
  <c r="J171" i="3" l="1"/>
  <c r="I171" i="3"/>
  <c r="G171" i="3"/>
  <c r="E171" i="3"/>
  <c r="K171" i="3" l="1"/>
  <c r="I327" i="3"/>
  <c r="I328" i="3"/>
  <c r="I329" i="3"/>
  <c r="I330" i="3"/>
  <c r="I331" i="3"/>
  <c r="I332" i="3"/>
  <c r="I333" i="3"/>
  <c r="I334" i="3"/>
  <c r="I326" i="3"/>
  <c r="E327" i="3"/>
  <c r="E328" i="3"/>
  <c r="E329" i="3"/>
  <c r="E330" i="3"/>
  <c r="E331" i="3"/>
  <c r="E332" i="3"/>
  <c r="E333" i="3"/>
  <c r="E334" i="3"/>
  <c r="E326" i="3"/>
  <c r="J334" i="3"/>
  <c r="J333" i="3"/>
  <c r="G334" i="3"/>
  <c r="G333" i="3"/>
  <c r="D340" i="3"/>
  <c r="K333" i="3" l="1"/>
  <c r="K334" i="3"/>
  <c r="J250" i="3"/>
  <c r="J251" i="3"/>
  <c r="J252" i="3"/>
  <c r="J253" i="3"/>
  <c r="I250" i="3"/>
  <c r="I251" i="3"/>
  <c r="I252" i="3"/>
  <c r="I253" i="3"/>
  <c r="G250" i="3"/>
  <c r="K250" i="3" s="1"/>
  <c r="G251" i="3"/>
  <c r="K251" i="3" s="1"/>
  <c r="G252" i="3"/>
  <c r="G253" i="3"/>
  <c r="E250" i="3"/>
  <c r="E251" i="3"/>
  <c r="E252" i="3"/>
  <c r="E253" i="3"/>
  <c r="K252" i="3" l="1"/>
  <c r="K253" i="3"/>
  <c r="J317" i="3"/>
  <c r="J318" i="3"/>
  <c r="G316" i="3"/>
  <c r="K318" i="3" l="1"/>
  <c r="K317" i="3"/>
  <c r="J168" i="3"/>
  <c r="J169" i="3"/>
  <c r="J170" i="3"/>
  <c r="I168" i="3"/>
  <c r="I169" i="3"/>
  <c r="I170" i="3"/>
  <c r="G168" i="3"/>
  <c r="G169" i="3"/>
  <c r="G170" i="3"/>
  <c r="E170" i="3"/>
  <c r="J144" i="3"/>
  <c r="J145" i="3"/>
  <c r="K168" i="3" l="1"/>
  <c r="K170" i="3"/>
  <c r="K169" i="3"/>
  <c r="K145" i="3"/>
  <c r="K144" i="3" l="1"/>
  <c r="J143" i="3"/>
  <c r="K143" i="3"/>
  <c r="J142" i="3" l="1"/>
  <c r="J140" i="3"/>
  <c r="J141" i="3"/>
  <c r="K140" i="3" l="1"/>
  <c r="K141" i="3"/>
  <c r="K142" i="3"/>
  <c r="J166" i="3"/>
  <c r="J167" i="3"/>
  <c r="I166" i="3"/>
  <c r="I167" i="3"/>
  <c r="D174" i="3"/>
  <c r="E169" i="3"/>
  <c r="J233" i="3" l="1"/>
  <c r="J234" i="3"/>
  <c r="J235" i="3"/>
  <c r="J236" i="3"/>
  <c r="J237" i="3"/>
  <c r="J238" i="3"/>
  <c r="I233" i="3"/>
  <c r="I234" i="3"/>
  <c r="I235" i="3"/>
  <c r="I236" i="3"/>
  <c r="I237" i="3"/>
  <c r="I238" i="3"/>
  <c r="G233" i="3"/>
  <c r="G234" i="3"/>
  <c r="G235" i="3"/>
  <c r="G236" i="3"/>
  <c r="G237" i="3"/>
  <c r="G238" i="3"/>
  <c r="D240" i="3"/>
  <c r="E238" i="3"/>
  <c r="K237" i="3" l="1"/>
  <c r="K233" i="3"/>
  <c r="K238" i="3"/>
  <c r="K234" i="3"/>
  <c r="K236" i="3"/>
  <c r="K235" i="3"/>
  <c r="G221" i="3" l="1"/>
  <c r="G222" i="3"/>
  <c r="E220" i="3"/>
  <c r="E221" i="3"/>
  <c r="E222" i="3"/>
  <c r="D223" i="3"/>
  <c r="J139" i="3" l="1"/>
  <c r="K139" i="3" l="1"/>
  <c r="J204" i="3"/>
  <c r="J205" i="3"/>
  <c r="J206" i="3"/>
  <c r="I204" i="3"/>
  <c r="K204" i="3" s="1"/>
  <c r="I205" i="3"/>
  <c r="K205" i="3" s="1"/>
  <c r="I206" i="3"/>
  <c r="K206" i="3" s="1"/>
  <c r="E204" i="3"/>
  <c r="E205" i="3"/>
  <c r="E206" i="3"/>
  <c r="J138" i="3"/>
  <c r="J137" i="3" l="1"/>
  <c r="K137" i="3"/>
  <c r="K138" i="3"/>
  <c r="J136" i="3" l="1"/>
  <c r="J249" i="3" l="1"/>
  <c r="G249" i="3"/>
  <c r="D258" i="3"/>
  <c r="E249" i="3"/>
  <c r="I249" i="3"/>
  <c r="K249" i="3" l="1"/>
  <c r="G245" i="3"/>
  <c r="D153" i="3" l="1"/>
  <c r="G326" i="3"/>
  <c r="J326" i="3"/>
  <c r="G327" i="3"/>
  <c r="K327" i="3" s="1"/>
  <c r="J327" i="3"/>
  <c r="G328" i="3"/>
  <c r="K328" i="3" s="1"/>
  <c r="J328" i="3"/>
  <c r="G329" i="3"/>
  <c r="K329" i="3" s="1"/>
  <c r="J329" i="3"/>
  <c r="G330" i="3"/>
  <c r="K330" i="3" s="1"/>
  <c r="J330" i="3"/>
  <c r="G331" i="3"/>
  <c r="K331" i="3" s="1"/>
  <c r="J331" i="3"/>
  <c r="G332" i="3"/>
  <c r="K332" i="3" s="1"/>
  <c r="J332" i="3"/>
  <c r="E289" i="3"/>
  <c r="G289" i="3"/>
  <c r="J289" i="3"/>
  <c r="E290" i="3"/>
  <c r="G290" i="3"/>
  <c r="J290" i="3"/>
  <c r="E291" i="3"/>
  <c r="G291" i="3"/>
  <c r="J291" i="3"/>
  <c r="E292" i="3"/>
  <c r="G292" i="3"/>
  <c r="J292" i="3"/>
  <c r="E293" i="3"/>
  <c r="G293" i="3"/>
  <c r="J293" i="3"/>
  <c r="E294" i="3"/>
  <c r="G294" i="3"/>
  <c r="J294" i="3"/>
  <c r="E295" i="3"/>
  <c r="G295" i="3"/>
  <c r="J295" i="3"/>
  <c r="E296" i="3"/>
  <c r="G296" i="3"/>
  <c r="J296" i="3"/>
  <c r="E297" i="3"/>
  <c r="G297" i="3"/>
  <c r="J297" i="3"/>
  <c r="E298" i="3"/>
  <c r="G298" i="3"/>
  <c r="J298" i="3"/>
  <c r="E299" i="3"/>
  <c r="G299" i="3"/>
  <c r="J299" i="3"/>
  <c r="E300" i="3"/>
  <c r="G300" i="3"/>
  <c r="J300" i="3"/>
  <c r="E301" i="3"/>
  <c r="G301" i="3"/>
  <c r="J301" i="3"/>
  <c r="E302" i="3"/>
  <c r="G302" i="3"/>
  <c r="J302" i="3"/>
  <c r="E303" i="3"/>
  <c r="G303" i="3"/>
  <c r="J303" i="3"/>
  <c r="E304" i="3"/>
  <c r="G304" i="3"/>
  <c r="J304" i="3"/>
  <c r="E305" i="3"/>
  <c r="G305" i="3"/>
  <c r="J305" i="3"/>
  <c r="E306" i="3"/>
  <c r="G306" i="3"/>
  <c r="J306" i="3"/>
  <c r="E307" i="3"/>
  <c r="G307" i="3"/>
  <c r="J307" i="3"/>
  <c r="E308" i="3"/>
  <c r="G308" i="3"/>
  <c r="J308" i="3"/>
  <c r="E309" i="3"/>
  <c r="G309" i="3"/>
  <c r="J309" i="3"/>
  <c r="E310" i="3"/>
  <c r="G310" i="3"/>
  <c r="J310" i="3"/>
  <c r="E311" i="3"/>
  <c r="G311" i="3"/>
  <c r="J311" i="3"/>
  <c r="E312" i="3"/>
  <c r="G312" i="3"/>
  <c r="J312" i="3"/>
  <c r="E313" i="3"/>
  <c r="G313" i="3"/>
  <c r="J313" i="3"/>
  <c r="E314" i="3"/>
  <c r="G314" i="3"/>
  <c r="J314" i="3"/>
  <c r="E315" i="3"/>
  <c r="G315" i="3"/>
  <c r="J315" i="3"/>
  <c r="E316" i="3"/>
  <c r="J316" i="3"/>
  <c r="E280" i="3"/>
  <c r="G280" i="3"/>
  <c r="I280" i="3"/>
  <c r="J280" i="3"/>
  <c r="E281" i="3"/>
  <c r="G281" i="3"/>
  <c r="I281" i="3"/>
  <c r="J281" i="3"/>
  <c r="E282" i="3"/>
  <c r="G282" i="3"/>
  <c r="I282" i="3"/>
  <c r="J282" i="3"/>
  <c r="E283" i="3"/>
  <c r="G283" i="3"/>
  <c r="I283" i="3"/>
  <c r="J283" i="3"/>
  <c r="E284" i="3"/>
  <c r="G284" i="3"/>
  <c r="I284" i="3"/>
  <c r="J284" i="3"/>
  <c r="E285" i="3"/>
  <c r="G285" i="3"/>
  <c r="I285" i="3"/>
  <c r="J285" i="3"/>
  <c r="E286" i="3"/>
  <c r="G286" i="3"/>
  <c r="I286" i="3"/>
  <c r="J286" i="3"/>
  <c r="E260" i="3"/>
  <c r="G260" i="3"/>
  <c r="I260" i="3"/>
  <c r="J260" i="3"/>
  <c r="E261" i="3"/>
  <c r="G261" i="3"/>
  <c r="I261" i="3"/>
  <c r="J261" i="3"/>
  <c r="E262" i="3"/>
  <c r="G262" i="3"/>
  <c r="I262" i="3"/>
  <c r="J262" i="3"/>
  <c r="E263" i="3"/>
  <c r="G263" i="3"/>
  <c r="I263" i="3"/>
  <c r="J263" i="3"/>
  <c r="E264" i="3"/>
  <c r="G264" i="3"/>
  <c r="I264" i="3"/>
  <c r="J264" i="3"/>
  <c r="E265" i="3"/>
  <c r="G265" i="3"/>
  <c r="I265" i="3"/>
  <c r="J265" i="3"/>
  <c r="E266" i="3"/>
  <c r="G266" i="3"/>
  <c r="I266" i="3"/>
  <c r="J266" i="3"/>
  <c r="E267" i="3"/>
  <c r="G267" i="3"/>
  <c r="I267" i="3"/>
  <c r="J267" i="3"/>
  <c r="E268" i="3"/>
  <c r="G268" i="3"/>
  <c r="I268" i="3"/>
  <c r="J268" i="3"/>
  <c r="E269" i="3"/>
  <c r="G269" i="3"/>
  <c r="I269" i="3"/>
  <c r="J269" i="3"/>
  <c r="E270" i="3"/>
  <c r="G270" i="3"/>
  <c r="I270" i="3"/>
  <c r="J270" i="3"/>
  <c r="E271" i="3"/>
  <c r="G271" i="3"/>
  <c r="I271" i="3"/>
  <c r="J271" i="3"/>
  <c r="E272" i="3"/>
  <c r="G272" i="3"/>
  <c r="I272" i="3"/>
  <c r="J272" i="3"/>
  <c r="E273" i="3"/>
  <c r="G273" i="3"/>
  <c r="I273" i="3"/>
  <c r="J273" i="3"/>
  <c r="E274" i="3"/>
  <c r="G274" i="3"/>
  <c r="I274" i="3"/>
  <c r="J274" i="3"/>
  <c r="E275" i="3"/>
  <c r="G275" i="3"/>
  <c r="I275" i="3"/>
  <c r="J275" i="3"/>
  <c r="E276" i="3"/>
  <c r="G276" i="3"/>
  <c r="I276" i="3"/>
  <c r="J276" i="3"/>
  <c r="E242" i="3"/>
  <c r="G242" i="3"/>
  <c r="I242" i="3"/>
  <c r="J242" i="3"/>
  <c r="E243" i="3"/>
  <c r="G243" i="3"/>
  <c r="I243" i="3"/>
  <c r="J243" i="3"/>
  <c r="E244" i="3"/>
  <c r="G244" i="3"/>
  <c r="I244" i="3"/>
  <c r="J244" i="3"/>
  <c r="E245" i="3"/>
  <c r="I245" i="3"/>
  <c r="K245" i="3" s="1"/>
  <c r="J245" i="3"/>
  <c r="E246" i="3"/>
  <c r="G246" i="3"/>
  <c r="I246" i="3"/>
  <c r="J246" i="3"/>
  <c r="E247" i="3"/>
  <c r="G247" i="3"/>
  <c r="I247" i="3"/>
  <c r="J247" i="3"/>
  <c r="E248" i="3"/>
  <c r="G248" i="3"/>
  <c r="I248" i="3"/>
  <c r="J248" i="3"/>
  <c r="E225" i="3"/>
  <c r="G225" i="3"/>
  <c r="I225" i="3"/>
  <c r="J225" i="3"/>
  <c r="E226" i="3"/>
  <c r="G226" i="3"/>
  <c r="I226" i="3"/>
  <c r="J226" i="3"/>
  <c r="E227" i="3"/>
  <c r="G227" i="3"/>
  <c r="I227" i="3"/>
  <c r="J227" i="3"/>
  <c r="E228" i="3"/>
  <c r="G228" i="3"/>
  <c r="I228" i="3"/>
  <c r="J228" i="3"/>
  <c r="E229" i="3"/>
  <c r="G229" i="3"/>
  <c r="I229" i="3"/>
  <c r="J229" i="3"/>
  <c r="E230" i="3"/>
  <c r="G230" i="3"/>
  <c r="I230" i="3"/>
  <c r="J230" i="3"/>
  <c r="E231" i="3"/>
  <c r="G231" i="3"/>
  <c r="I231" i="3"/>
  <c r="J231" i="3"/>
  <c r="E232" i="3"/>
  <c r="G232" i="3"/>
  <c r="I232" i="3"/>
  <c r="J232" i="3"/>
  <c r="E233" i="3"/>
  <c r="E234" i="3"/>
  <c r="E235" i="3"/>
  <c r="E236" i="3"/>
  <c r="E237" i="3"/>
  <c r="E218" i="3"/>
  <c r="G218" i="3"/>
  <c r="K218" i="3" s="1"/>
  <c r="J218" i="3"/>
  <c r="E219" i="3"/>
  <c r="G219" i="3"/>
  <c r="G220" i="3"/>
  <c r="E190" i="3"/>
  <c r="G190" i="3"/>
  <c r="I190" i="3"/>
  <c r="J190" i="3"/>
  <c r="E191" i="3"/>
  <c r="G191" i="3"/>
  <c r="I191" i="3"/>
  <c r="J191" i="3"/>
  <c r="E192" i="3"/>
  <c r="G192" i="3"/>
  <c r="I192" i="3"/>
  <c r="J192" i="3"/>
  <c r="E193" i="3"/>
  <c r="G193" i="3"/>
  <c r="I193" i="3"/>
  <c r="J193" i="3"/>
  <c r="E194" i="3"/>
  <c r="G194" i="3"/>
  <c r="I194" i="3"/>
  <c r="J194" i="3"/>
  <c r="E195" i="3"/>
  <c r="G195" i="3"/>
  <c r="I195" i="3"/>
  <c r="J195" i="3"/>
  <c r="E196" i="3"/>
  <c r="G196" i="3"/>
  <c r="I196" i="3"/>
  <c r="J196" i="3"/>
  <c r="E197" i="3"/>
  <c r="G197" i="3"/>
  <c r="I197" i="3"/>
  <c r="J197" i="3"/>
  <c r="E198" i="3"/>
  <c r="G198" i="3"/>
  <c r="I198" i="3"/>
  <c r="J198" i="3"/>
  <c r="E199" i="3"/>
  <c r="G199" i="3"/>
  <c r="I199" i="3"/>
  <c r="J199" i="3"/>
  <c r="E200" i="3"/>
  <c r="G200" i="3"/>
  <c r="I200" i="3"/>
  <c r="J200" i="3"/>
  <c r="E201" i="3"/>
  <c r="G201" i="3"/>
  <c r="I201" i="3"/>
  <c r="J201" i="3"/>
  <c r="E202" i="3"/>
  <c r="G202" i="3"/>
  <c r="I202" i="3"/>
  <c r="J202" i="3"/>
  <c r="E203" i="3"/>
  <c r="I203" i="3"/>
  <c r="K203" i="3" s="1"/>
  <c r="J203" i="3"/>
  <c r="D216" i="3"/>
  <c r="E176" i="3"/>
  <c r="J176" i="3"/>
  <c r="E177" i="3"/>
  <c r="G177" i="3"/>
  <c r="I177" i="3"/>
  <c r="J177" i="3"/>
  <c r="E178" i="3"/>
  <c r="G178" i="3"/>
  <c r="I178" i="3"/>
  <c r="J178" i="3"/>
  <c r="E179" i="3"/>
  <c r="G179" i="3"/>
  <c r="I179" i="3"/>
  <c r="J179" i="3"/>
  <c r="E180" i="3"/>
  <c r="G180" i="3"/>
  <c r="I180" i="3"/>
  <c r="J180" i="3"/>
  <c r="E181" i="3"/>
  <c r="G181" i="3"/>
  <c r="I181" i="3"/>
  <c r="J181" i="3"/>
  <c r="E182" i="3"/>
  <c r="G182" i="3"/>
  <c r="I182" i="3"/>
  <c r="J182" i="3"/>
  <c r="E183" i="3"/>
  <c r="G183" i="3"/>
  <c r="I183" i="3"/>
  <c r="J183" i="3"/>
  <c r="E184" i="3"/>
  <c r="G184" i="3"/>
  <c r="I184" i="3"/>
  <c r="J184" i="3"/>
  <c r="E185" i="3"/>
  <c r="G185" i="3"/>
  <c r="I185" i="3"/>
  <c r="J185" i="3"/>
  <c r="E186" i="3"/>
  <c r="G186" i="3"/>
  <c r="I186" i="3"/>
  <c r="J186" i="3"/>
  <c r="E187" i="3"/>
  <c r="G187" i="3"/>
  <c r="I187" i="3"/>
  <c r="J187" i="3"/>
  <c r="D188" i="3"/>
  <c r="G176" i="3" s="1"/>
  <c r="E161" i="3"/>
  <c r="E155" i="3"/>
  <c r="G155" i="3"/>
  <c r="I155" i="3"/>
  <c r="J155" i="3"/>
  <c r="E156" i="3"/>
  <c r="G156" i="3"/>
  <c r="I156" i="3"/>
  <c r="J156" i="3"/>
  <c r="E157" i="3"/>
  <c r="G157" i="3"/>
  <c r="I157" i="3"/>
  <c r="J157" i="3"/>
  <c r="E158" i="3"/>
  <c r="G158" i="3"/>
  <c r="I158" i="3"/>
  <c r="J158" i="3"/>
  <c r="E159" i="3"/>
  <c r="G159" i="3"/>
  <c r="I159" i="3"/>
  <c r="J159" i="3"/>
  <c r="E160" i="3"/>
  <c r="G160" i="3"/>
  <c r="I160" i="3"/>
  <c r="J160" i="3"/>
  <c r="G161" i="3"/>
  <c r="I161" i="3"/>
  <c r="J161" i="3"/>
  <c r="E162" i="3"/>
  <c r="G162" i="3"/>
  <c r="I162" i="3"/>
  <c r="J162" i="3"/>
  <c r="E163" i="3"/>
  <c r="G163" i="3"/>
  <c r="I163" i="3"/>
  <c r="J163" i="3"/>
  <c r="E164" i="3"/>
  <c r="G164" i="3"/>
  <c r="I164" i="3"/>
  <c r="J164" i="3"/>
  <c r="E165" i="3"/>
  <c r="G165" i="3"/>
  <c r="I165" i="3"/>
  <c r="J165" i="3"/>
  <c r="E166" i="3"/>
  <c r="G166" i="3"/>
  <c r="K166" i="3" s="1"/>
  <c r="E167" i="3"/>
  <c r="G167" i="3"/>
  <c r="K167" i="3" s="1"/>
  <c r="E168" i="3"/>
  <c r="K263" i="3" l="1"/>
  <c r="K201" i="3"/>
  <c r="K200" i="3"/>
  <c r="K199" i="3"/>
  <c r="K197" i="3"/>
  <c r="K196" i="3"/>
  <c r="K195" i="3"/>
  <c r="K193" i="3"/>
  <c r="K192" i="3"/>
  <c r="K191" i="3"/>
  <c r="K326" i="3"/>
  <c r="K230" i="3"/>
  <c r="K228" i="3"/>
  <c r="K227" i="3"/>
  <c r="K244" i="3"/>
  <c r="K267" i="3"/>
  <c r="K266" i="3"/>
  <c r="K262" i="3"/>
  <c r="K286" i="3"/>
  <c r="K285" i="3"/>
  <c r="K283" i="3"/>
  <c r="K282" i="3"/>
  <c r="K281" i="3"/>
  <c r="K275" i="3"/>
  <c r="K274" i="3"/>
  <c r="K261" i="3"/>
  <c r="K229" i="3"/>
  <c r="K226" i="3"/>
  <c r="K225" i="3"/>
  <c r="K247" i="3"/>
  <c r="K246" i="3"/>
  <c r="K260" i="3"/>
  <c r="K190" i="3"/>
  <c r="K284" i="3"/>
  <c r="K280" i="3"/>
  <c r="K243" i="3"/>
  <c r="K242" i="3"/>
  <c r="K232" i="3"/>
  <c r="K231" i="3"/>
  <c r="K156" i="3"/>
  <c r="K163" i="3"/>
  <c r="K164" i="3"/>
  <c r="K276" i="3"/>
  <c r="K273" i="3"/>
  <c r="K272" i="3"/>
  <c r="K269" i="3"/>
  <c r="K268" i="3"/>
  <c r="K265" i="3"/>
  <c r="K264" i="3"/>
  <c r="K271" i="3"/>
  <c r="K270" i="3"/>
  <c r="K202" i="3"/>
  <c r="K198" i="3"/>
  <c r="K194" i="3"/>
  <c r="K248" i="3"/>
  <c r="K316" i="3"/>
  <c r="K315" i="3"/>
  <c r="K312" i="3"/>
  <c r="K311" i="3"/>
  <c r="K310" i="3"/>
  <c r="K308" i="3"/>
  <c r="K307" i="3"/>
  <c r="K300" i="3"/>
  <c r="K299" i="3"/>
  <c r="K296" i="3"/>
  <c r="K295" i="3"/>
  <c r="K294" i="3"/>
  <c r="K292" i="3"/>
  <c r="K291" i="3"/>
  <c r="K293" i="3"/>
  <c r="K290" i="3"/>
  <c r="K289" i="3"/>
  <c r="K314" i="3"/>
  <c r="K313" i="3"/>
  <c r="K309" i="3"/>
  <c r="K306" i="3"/>
  <c r="K305" i="3"/>
  <c r="K302" i="3"/>
  <c r="K301" i="3"/>
  <c r="K298" i="3"/>
  <c r="K297" i="3"/>
  <c r="K304" i="3"/>
  <c r="K303" i="3"/>
  <c r="K165" i="3"/>
  <c r="K160" i="3"/>
  <c r="K159" i="3"/>
  <c r="K180" i="3"/>
  <c r="K179" i="3"/>
  <c r="K186" i="3"/>
  <c r="K185" i="3"/>
  <c r="K184" i="3"/>
  <c r="K182" i="3"/>
  <c r="K181" i="3"/>
  <c r="K177" i="3"/>
  <c r="K183" i="3"/>
  <c r="K178" i="3"/>
  <c r="K187" i="3"/>
  <c r="I176" i="3"/>
  <c r="K176" i="3" s="1"/>
  <c r="K155" i="3"/>
  <c r="K162" i="3"/>
  <c r="K161" i="3"/>
  <c r="K158" i="3"/>
  <c r="K157" i="3"/>
  <c r="K136" i="3" l="1"/>
  <c r="J133" i="3" l="1"/>
  <c r="J134" i="3"/>
  <c r="J135" i="3"/>
  <c r="K134" i="3" l="1"/>
  <c r="K135" i="3"/>
  <c r="K133" i="3"/>
  <c r="J99" i="3"/>
  <c r="J100" i="3"/>
  <c r="J101" i="3"/>
  <c r="J132" i="3" l="1"/>
  <c r="K132" i="3" l="1"/>
  <c r="J131" i="3"/>
  <c r="K131" i="3"/>
  <c r="K130" i="3" l="1"/>
  <c r="J130" i="3"/>
  <c r="J127" i="3"/>
  <c r="J128" i="3"/>
  <c r="J129" i="3"/>
  <c r="K129" i="3" l="1"/>
  <c r="K127" i="3"/>
  <c r="K128" i="3"/>
  <c r="J124" i="3"/>
  <c r="J125" i="3"/>
  <c r="J126" i="3"/>
  <c r="K126" i="3" l="1"/>
  <c r="K125" i="3"/>
  <c r="K124" i="3"/>
  <c r="J120" i="3" l="1"/>
  <c r="J17" i="3" l="1"/>
  <c r="J123" i="3" l="1"/>
  <c r="J122" i="3"/>
  <c r="J121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K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6" i="3"/>
  <c r="J15" i="3"/>
  <c r="J14" i="3"/>
  <c r="J13" i="3"/>
  <c r="J12" i="3"/>
  <c r="J11" i="3"/>
  <c r="J10" i="3"/>
  <c r="K18" i="3" l="1"/>
  <c r="K20" i="3"/>
  <c r="K21" i="3"/>
  <c r="K27" i="3"/>
  <c r="K30" i="3"/>
  <c r="K35" i="3"/>
  <c r="K51" i="3"/>
  <c r="K84" i="3"/>
  <c r="K86" i="3"/>
  <c r="K89" i="3"/>
  <c r="K91" i="3"/>
  <c r="K111" i="3"/>
  <c r="K19" i="3"/>
  <c r="K22" i="3"/>
  <c r="K26" i="3"/>
  <c r="K28" i="3"/>
  <c r="K29" i="3"/>
  <c r="K83" i="3"/>
  <c r="K85" i="3"/>
  <c r="K90" i="3"/>
  <c r="K92" i="3"/>
  <c r="K96" i="3"/>
  <c r="K10" i="3"/>
  <c r="K15" i="3"/>
  <c r="K71" i="3"/>
  <c r="K74" i="3"/>
  <c r="K79" i="3"/>
  <c r="K82" i="3"/>
  <c r="K40" i="3"/>
  <c r="K43" i="3"/>
  <c r="K48" i="3"/>
  <c r="K112" i="3"/>
  <c r="K113" i="3"/>
  <c r="K114" i="3"/>
  <c r="K115" i="3"/>
  <c r="K119" i="3"/>
  <c r="K121" i="3"/>
  <c r="K122" i="3"/>
  <c r="K123" i="3"/>
  <c r="K52" i="3"/>
  <c r="K53" i="3"/>
  <c r="K54" i="3"/>
  <c r="K55" i="3"/>
  <c r="K59" i="3"/>
  <c r="K60" i="3"/>
  <c r="K61" i="3"/>
  <c r="K62" i="3"/>
  <c r="K66" i="3"/>
  <c r="K103" i="3"/>
  <c r="K108" i="3"/>
  <c r="K37" i="3"/>
  <c r="K39" i="3"/>
  <c r="K67" i="3"/>
  <c r="K68" i="3"/>
  <c r="K69" i="3"/>
  <c r="K70" i="3"/>
  <c r="K97" i="3"/>
  <c r="K98" i="3"/>
  <c r="K99" i="3"/>
  <c r="K100" i="3"/>
  <c r="K11" i="3"/>
  <c r="K12" i="3"/>
  <c r="K13" i="3"/>
  <c r="K14" i="3"/>
  <c r="K23" i="3"/>
  <c r="K44" i="3"/>
  <c r="K45" i="3"/>
  <c r="K46" i="3"/>
  <c r="K47" i="3"/>
  <c r="K56" i="3"/>
  <c r="K75" i="3"/>
  <c r="K76" i="3"/>
  <c r="K77" i="3"/>
  <c r="K78" i="3"/>
  <c r="K87" i="3"/>
  <c r="K104" i="3"/>
  <c r="K105" i="3"/>
  <c r="K106" i="3"/>
  <c r="K107" i="3"/>
  <c r="K116" i="3"/>
  <c r="K31" i="3"/>
  <c r="K63" i="3"/>
  <c r="K93" i="3"/>
  <c r="K16" i="3"/>
  <c r="K17" i="3"/>
  <c r="K24" i="3"/>
  <c r="K25" i="3"/>
  <c r="K32" i="3"/>
  <c r="K33" i="3"/>
  <c r="K34" i="3"/>
  <c r="K41" i="3"/>
  <c r="K42" i="3"/>
  <c r="K49" i="3"/>
  <c r="K50" i="3"/>
  <c r="K57" i="3"/>
  <c r="K58" i="3"/>
  <c r="K64" i="3"/>
  <c r="K65" i="3"/>
  <c r="K72" i="3"/>
  <c r="K73" i="3"/>
  <c r="K80" i="3"/>
  <c r="K81" i="3"/>
  <c r="K88" i="3"/>
  <c r="K94" i="3"/>
  <c r="K95" i="3"/>
  <c r="K101" i="3"/>
  <c r="K102" i="3"/>
  <c r="K109" i="3"/>
  <c r="K110" i="3"/>
  <c r="K117" i="3"/>
  <c r="K118" i="3"/>
  <c r="K120" i="3"/>
</calcChain>
</file>

<file path=xl/sharedStrings.xml><?xml version="1.0" encoding="utf-8"?>
<sst xmlns="http://schemas.openxmlformats.org/spreadsheetml/2006/main" count="531" uniqueCount="399">
  <si>
    <t>№ п/п</t>
  </si>
  <si>
    <t>Приложение
 к письму от «___»_________ 2017 г. № _______</t>
  </si>
  <si>
    <t>Количество вопросов данного наименования в 2017 году</t>
  </si>
  <si>
    <t>Доля вопросов данного наименования в 2017 году (от общего количества вопросов)</t>
  </si>
  <si>
    <t>Количество вопросов данного наименования за аналогичный период прошлого года</t>
  </si>
  <si>
    <t>Доля вопросов данного наименования за аналогичный период прошлого года (от общего количества вопросов)</t>
  </si>
  <si>
    <t>Количество вопросов данного наименования в отчетном периоде</t>
  </si>
  <si>
    <t>Доля вопросов данного наименования  в отчетном периоде (от общего количества вопросов)</t>
  </si>
  <si>
    <t>Динамика количества вопросов данного наименования
(7-5)</t>
  </si>
  <si>
    <t>Динамика доли вопросов данного наименования 
(8-6)</t>
  </si>
  <si>
    <t xml:space="preserve">Причины увеличения количества (доли) вопросов данного наименования </t>
  </si>
  <si>
    <t>Наименование вопроса в соотвествии с типовым общероссийским тематическим классификатором обращений граждан, утвержденным заместителем Руководителя Администрации Президента Российской Федерации, руководителем рабочей группы при Администрации Президента Российской Федерации по координации и оценке работы с обращениями граждан и организаций от 28.11.2017 № А1-5093о</t>
  </si>
  <si>
    <t>Меры, принимаемые для снижение активности населения по вопросу данного наименования</t>
  </si>
  <si>
    <t>Наименование вопроса в соотвествии с типовым общероссийским тематическим классификатором обращений граждан, утвержденным заместителем Руководителя Администрации Президента Российской Федерации, руководителем рабочей группы при Администрации Президента Рос</t>
  </si>
  <si>
    <t>Налог на имущество</t>
  </si>
  <si>
    <t>Система дошкольного образования</t>
  </si>
  <si>
    <t>Арендные отношения</t>
  </si>
  <si>
    <t>Оценка деятельности органов местного самоуправления РФ по достижению целевых показателей</t>
  </si>
  <si>
    <t>Приборы учета коммунальных  ресурсов в жилищном фонде (в том числе на общедомовые нужды)</t>
  </si>
  <si>
    <t>Выделение жилья молодым семьям, специалистам</t>
  </si>
  <si>
    <t>Модернизация и развитие учреждений физкультуры и спорта</t>
  </si>
  <si>
    <t>Условие проживание в связи со строительством или работой объектов коммунального обслуживания</t>
  </si>
  <si>
    <t>Конфликты на бытовой почве</t>
  </si>
  <si>
    <t>Газификация поселений</t>
  </si>
  <si>
    <t>Органы ЗАГСА</t>
  </si>
  <si>
    <t>Управляющие организации, товарищества собственников жилья и иные формы управления с собственностью</t>
  </si>
  <si>
    <t>Аграрная политика, управление агропромышленным комплексом</t>
  </si>
  <si>
    <t>Охотничье хозяйство, пчеловодство</t>
  </si>
  <si>
    <t>Паспортная система. Регистрация по месту жительства и месту пребывания</t>
  </si>
  <si>
    <t xml:space="preserve">Эксплуатация и сохранность автомобильных дорог </t>
  </si>
  <si>
    <t>Переселение из подвалов, барков, коммуналок, общежитий, аварийных домов, ветхого жилья, санитарно-защитной зоны</t>
  </si>
  <si>
    <t>Улучшение жилищных условий, предоставление жилого помещения по договору социального найма</t>
  </si>
  <si>
    <t>Почетные звания</t>
  </si>
  <si>
    <t>Распределение жилых помещений, предоставляемых по договору социального найма</t>
  </si>
  <si>
    <t>Лечение и оказание медицинской помощи</t>
  </si>
  <si>
    <t>Туризм. Экскурсии (за исключением международного сотрудничества)</t>
  </si>
  <si>
    <t>Обеспечение жильем ветеранов, инвалидов и семей, имеющих детей инвалидов</t>
  </si>
  <si>
    <t>Перебои в водоснабжении</t>
  </si>
  <si>
    <t>Оплата жилищно-коммунальных услуг (ЖКХ)</t>
  </si>
  <si>
    <t>Обеспечение жильем детей-сирот и детей, оставшихся бес попечительства</t>
  </si>
  <si>
    <t>Выделение земельных участков для строительства, фермерства, садоводства и огородства</t>
  </si>
  <si>
    <t>Иные подвопросы</t>
  </si>
  <si>
    <t xml:space="preserve">Муниципальный жилищный фонд </t>
  </si>
  <si>
    <t>Спортивные сооружения, укрепление материальной базы спорта</t>
  </si>
  <si>
    <t>Торговля и органы местного самоуправления. Размещение торговых точек</t>
  </si>
  <si>
    <t>Коммунально бытовое хозяйство и предоставление услуг в условиях рынка</t>
  </si>
  <si>
    <t>Благоустройство городов и поселков. Обустройство придомовых территорий</t>
  </si>
  <si>
    <t>Обследование жилого фонда на предмет пригодности для проживания (ветхое аварийное жилье)</t>
  </si>
  <si>
    <t>Санитарно-эпидемиологическое благополучие населения. Профилактика и лечение инфекционных заболеваний, работа санэпидемнадзора</t>
  </si>
  <si>
    <t>Оценка достижений целевых показателей социально-экономического развития Российской Федерации, определенных Президентом Российской Федерации</t>
  </si>
  <si>
    <t>Театры, концертные организации, цирки</t>
  </si>
  <si>
    <t>Водный транспорт (транспортное обслуживание населения)</t>
  </si>
  <si>
    <t>Рыбное хозяйство. Производство рыбопродуктов и морепродуктов. Борьба с браконьерством</t>
  </si>
  <si>
    <t>Инвестиции в строительство</t>
  </si>
  <si>
    <t>Архивный фонд. Структура архива. Сеть государственных и муниципальных архивов</t>
  </si>
  <si>
    <t>Права коренных, малочисленных народов</t>
  </si>
  <si>
    <t>Трудоустройство в органах, организациях и на предприятиях</t>
  </si>
  <si>
    <t>Заработная плата педагогических работников</t>
  </si>
  <si>
    <t>Организация, оплата и нормирование труда</t>
  </si>
  <si>
    <t>Кредиты, компенсации, субсидии, льготы</t>
  </si>
  <si>
    <t xml:space="preserve">Розыск граждан, находящийся в компетенции органов внутренних дел  </t>
  </si>
  <si>
    <t>Лекарственное обеспечение</t>
  </si>
  <si>
    <t>Исчисление пособий граждан, имеющим детей</t>
  </si>
  <si>
    <t>Обслуживание автолюбителей (автосервис, АЗС, гаражи, стоянки)</t>
  </si>
  <si>
    <t>Внешкольные учреждения - юных техников, лагеря отдыха и тд.</t>
  </si>
  <si>
    <t>Музейное дело. Музеи</t>
  </si>
  <si>
    <t>Строительство на селе (кроме жилищного)</t>
  </si>
  <si>
    <t>Государственная оценка объектов недвижимости</t>
  </si>
  <si>
    <t>Предоставление субсидий на жилье</t>
  </si>
  <si>
    <t>Информация о гражданах (персональные данные)</t>
  </si>
  <si>
    <t>Установка и содержание остановок общего транспорта</t>
  </si>
  <si>
    <t>Вопросы заемщиков и кредитов</t>
  </si>
  <si>
    <t>Борьба с антисанитарией. Уборка мусора</t>
  </si>
  <si>
    <t>Зачет и возврат излишне уплаченных или излишне взысканных сумм налогов, сборов, пеней, штрафов</t>
  </si>
  <si>
    <t>Назначение трудовой пенсии (по старости, по инвалидности, в случае потери кормильца)</t>
  </si>
  <si>
    <t>Строительство объектов социальной сферы (науки, культуры, спорта, народного образования, здравоохранения, торговли)</t>
  </si>
  <si>
    <t>Звание «Ветеран труда», «Участник трудового фронта»</t>
  </si>
  <si>
    <t>Приватизация государственного и муниципального жилищного фонда. Рынок жиль</t>
  </si>
  <si>
    <t>Право общественных объединений обращаться в суды общей юрисдикции или арбитражные суды в защиту интересов своих участников</t>
  </si>
  <si>
    <t>Фермерские (крестьянские) хозяйства и аренда на селе</t>
  </si>
  <si>
    <t>Общественные объединения физкультурно – оздоровительной и спортивной направленности</t>
  </si>
  <si>
    <t>Благодарности, приглашения, поздравления органу местного самоуправления</t>
  </si>
  <si>
    <t>Изменение статуса земельных участков</t>
  </si>
  <si>
    <t>Право на охрану здоровья и медицинскую помощь</t>
  </si>
  <si>
    <t>Строительство и экология</t>
  </si>
  <si>
    <t>Эксплуатация и ремонт многоквартирных домов муниципального и ведомственного жилищного фонда</t>
  </si>
  <si>
    <t xml:space="preserve">Эксплуатация и ремонт приватизированных квартир </t>
  </si>
  <si>
    <t>Купля – продажа квартир, домов</t>
  </si>
  <si>
    <t>Спорт. Деятельность руководителей этой сферы</t>
  </si>
  <si>
    <t>Водоснабжение поселений</t>
  </si>
  <si>
    <t>Вопросы частного домовладения</t>
  </si>
  <si>
    <t>Воссоединение с близкими родственниками</t>
  </si>
  <si>
    <t>Деятельность органов местного самоуправления  и его руководителей</t>
  </si>
  <si>
    <t>Опека и попечительство</t>
  </si>
  <si>
    <t>Усыновление (удочерение) детей</t>
  </si>
  <si>
    <t>Начисление заработной платы</t>
  </si>
  <si>
    <t>Вопросы лиц, имеющих право первоочередного получения жилплощади</t>
  </si>
  <si>
    <t>Результаты рассмотрения обращений</t>
  </si>
  <si>
    <t>Возврат уплаченной госпошлины</t>
  </si>
  <si>
    <t>Оказание финансовой помощи</t>
  </si>
  <si>
    <t>Строительство и реконструкция объектов государственной границы Российской Федерации</t>
  </si>
  <si>
    <t>Разрешение жилищных споров. Ответственность за нарушение жилищного законодательства</t>
  </si>
  <si>
    <t>Получение места в детских дошкольных воспитательных учреждениях</t>
  </si>
  <si>
    <t>Право частной собственности</t>
  </si>
  <si>
    <t>Культура и ее материальная база. О работе руководителей органов и учреждений культуры</t>
  </si>
  <si>
    <t>Охрана общественного порядка в городских и сельских поселениях</t>
  </si>
  <si>
    <t>Оказание услуг (за исключение частного права)</t>
  </si>
  <si>
    <t>Условия проживания в связи со строительством или работой объектов коммунального обслуживания</t>
  </si>
  <si>
    <t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</si>
  <si>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Городской, сельский и междугородний пассажирский транспорт</t>
  </si>
  <si>
    <t>Постановка на учет в органе местного самоуправления и восстановление в очереди на получение жилья граждан, нуждающихся в жилых помещениях</t>
  </si>
  <si>
    <t>Государственные программы</t>
  </si>
  <si>
    <t>Предоставление коммунальных услуг ненадлежащего качества</t>
  </si>
  <si>
    <t>Перебои в водоотведении и канализовании</t>
  </si>
  <si>
    <t>Подключение индивидуальных жилых домов к централизованным сетям водо-, тепло - газо-, электроснабжения и водоотведения</t>
  </si>
  <si>
    <t>Строительные организации, застройщики</t>
  </si>
  <si>
    <t>Развитие здравоохранения</t>
  </si>
  <si>
    <t>Перебои в электроснабжении</t>
  </si>
  <si>
    <t>Оценка воздействия на окружающую среду и экологическая экспертиза. Экологический контроль, надзор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</si>
  <si>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</si>
  <si>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Потребительские кредиты гражданам и индивидуальным предпринимателям. Кредитная информация</t>
  </si>
  <si>
    <t>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t>
  </si>
  <si>
    <t>Выделение земельных участков для индивидуального жилищного строительства</t>
  </si>
  <si>
    <t>Закупки для государственных и муниципальных нужд</t>
  </si>
  <si>
    <t>Устранение строительных недоделок</t>
  </si>
  <si>
    <t>Коммерческий найм жилого помещения</t>
  </si>
  <si>
    <t>Выселение из жилища</t>
  </si>
  <si>
    <t>Администрация Кондинского района</t>
  </si>
  <si>
    <t>Итого:</t>
  </si>
  <si>
    <t>Итого</t>
  </si>
  <si>
    <t>Администрация городского поселения Куминский</t>
  </si>
  <si>
    <t xml:space="preserve">Эксплуатация и ремонт муниципального жилищного фонда 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</si>
  <si>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</si>
  <si>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 xml:space="preserve">Землеустройство. Установление (изменение) границ  земельных участков </t>
  </si>
  <si>
    <t xml:space="preserve">Приватизация земельных участков </t>
  </si>
  <si>
    <t>Организация выгула собак</t>
  </si>
  <si>
    <t>Задолженность по налогам, сборам, и взносам в бюджеты государственных внебюджетных фондов</t>
  </si>
  <si>
    <t xml:space="preserve">Образование земельных участков (образование, раздел, выдел, объединение земельных участков). Возниконовение прав на землю </t>
  </si>
  <si>
    <t xml:space="preserve">Оформление договора социального найма жилого помещения </t>
  </si>
  <si>
    <t>Переселение из подвалов, бараков, коммуналок, общежитий, аварийных домов, ветхого жилья, санитарно-защитной зоны</t>
  </si>
  <si>
    <t>Регистрация по месту жительства и пребывания</t>
  </si>
  <si>
    <t>Арендные отношения в области землепользования</t>
  </si>
  <si>
    <t>Администрация городского поселения Луговой</t>
  </si>
  <si>
    <t>Администрация городского поселения Мортка</t>
  </si>
  <si>
    <t>Постановка на учет и восстановление в очереди на получение жилья</t>
  </si>
  <si>
    <t>Оформление недвижимости в собственность</t>
  </si>
  <si>
    <t>Приватизация государстенного и муниципального жилищного фонда. Рынок жилья</t>
  </si>
  <si>
    <t>Благоустройство городов и поселков.Обустройство придомовых территорий</t>
  </si>
  <si>
    <t>Улучшение жилищных условий, предоставление жилого помещения по договорам социального найма</t>
  </si>
  <si>
    <t>Водный транспорт (транспортное обслуживание)</t>
  </si>
  <si>
    <t>Выполнение работ по капитальному ремонту</t>
  </si>
  <si>
    <t>Предоставление дополнительных льгот отдельным категориям граждан, установленнных законодательством субъекта РФ (в том числе предоставление земельного участка многодетным семьям и др)</t>
  </si>
  <si>
    <t>Обследование жилого фонда на предмет пригодности для проживания (ветхое и аварийное жилье)</t>
  </si>
  <si>
    <t>Эксплуатация и ремонт многоквартирных жилых домов муниципального и ведомственного жилищного фондов</t>
  </si>
  <si>
    <t>Обеспечение жильем, улучшение жилищных условий.</t>
  </si>
  <si>
    <t>Тарифы и оплата жилищно-коммунальных услуг.</t>
  </si>
  <si>
    <t>Иные обращения</t>
  </si>
  <si>
    <t>Администрация сельское поселение Мулымья</t>
  </si>
  <si>
    <t>Постановка на учет в органе местного самоуправления  и восстановление в очереди на получение жилья граждан, нуждающихся в жилых помещениях</t>
  </si>
  <si>
    <t>Определение в дома-интернаты для престарелых и инвалидов, психоневрологические интернаты. Деятельность названных учреждений.</t>
  </si>
  <si>
    <t>Перевод жилого помещения в нежилое помещение</t>
  </si>
  <si>
    <t>Обмен жилых помещений. Оформление договора социального найма жилого помещения</t>
  </si>
  <si>
    <t>Запросы архивных данных</t>
  </si>
  <si>
    <t>Защита прав на землю и рассмотрение земельных споров</t>
  </si>
  <si>
    <t>Уличное освещение</t>
  </si>
  <si>
    <t>Благоустройство и ремонт подъездных дорог, в том числе тротуаров</t>
  </si>
  <si>
    <t>Администрация сельсое поселение Половинка</t>
  </si>
  <si>
    <t xml:space="preserve"> Выделение земельных участков для индивидуального жилищного строительства </t>
  </si>
  <si>
    <t xml:space="preserve"> Жилищное строительство</t>
  </si>
  <si>
    <t xml:space="preserve"> Улучшение жилищных условий, предоставление жилых помещений по договору социального найма гражданам состоящим на учете в органах мастного самоуправления в качестве нуждающихся в жилых помещениях</t>
  </si>
  <si>
    <t>Устранение аварийных ситуаций на магистральных коммуникациях. Работа аварийных коммунальных служб</t>
  </si>
  <si>
    <t xml:space="preserve">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</si>
  <si>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 xml:space="preserve"> Деятельность органов исполнительной власти субъекта Российской Федерации. Принимаемые решения</t>
  </si>
  <si>
    <t xml:space="preserve"> Технологическое присоединение потребителей к системам электро-, тепло-, газо-, водоснабжения</t>
  </si>
  <si>
    <t xml:space="preserve"> Организация выгула собак</t>
  </si>
  <si>
    <t xml:space="preserve"> Благоустройство и ремонт подъздных дорог, в том числе тротуаров</t>
  </si>
  <si>
    <t xml:space="preserve">Ненадлежащее содержание домашних животных </t>
  </si>
  <si>
    <t xml:space="preserve"> Переустройство и перепланировка жилого помещения</t>
  </si>
  <si>
    <t>Деятельность органов ЗАГС</t>
  </si>
  <si>
    <t>Администрация городского поселения Кондинское</t>
  </si>
  <si>
    <t>Предоставление выписок из реестров</t>
  </si>
  <si>
    <t>Транспортное обслуживание населения</t>
  </si>
  <si>
    <t>Земельные споры</t>
  </si>
  <si>
    <t>Социальная защита ветеранов военной службы, ветеранов государственной службы, ветеранов труда</t>
  </si>
  <si>
    <t>Муниципальные закупки, конкурсы, аукцилны</t>
  </si>
  <si>
    <t>Администрация сельского поселения Леуши</t>
  </si>
  <si>
    <t>Эксплуатация и ремонт 
квартир в домах муниципального и 
ведомственного жилищного фонда</t>
  </si>
  <si>
    <t>Обеспечение жильем ветеранов, инвалидов и семей, имеющих детей-инвалидов</t>
  </si>
  <si>
    <t>Выделение леса для строительства жилых домов и собственных нужд населения</t>
  </si>
  <si>
    <t xml:space="preserve"> Строительство и реконструкция объектов железнодорожного, авиа- и водного транспорта, дорог</t>
  </si>
  <si>
    <t>Полномочия государственных органов и органов местного самоуправления в области земельных отношений</t>
  </si>
  <si>
    <t>Договоры и другие обязательства (за исключением международного частного права)</t>
  </si>
  <si>
    <t xml:space="preserve"> Переселение из подвалов, бараков, коммуналок, общежитий, аварийных домов, ветхого жилья, санитарно-защитной зоны</t>
  </si>
  <si>
    <t xml:space="preserve"> Обследование жилого фонда на предмет пригодности для проживания (ветхое и аварийное жилье)</t>
  </si>
  <si>
    <t xml:space="preserve"> Муниципальный жилищный фонд</t>
  </si>
  <si>
    <t xml:space="preserve"> Право на получение и распространение информации</t>
  </si>
  <si>
    <t>Организация условий и мест для детского отдыха и досуга (детских и спортивных площадок)</t>
  </si>
  <si>
    <t xml:space="preserve">Ремонт муниципального жилищного фонда </t>
  </si>
  <si>
    <t>Улучшение жилищных условий</t>
  </si>
  <si>
    <t>Приватизация жилого помещения</t>
  </si>
  <si>
    <t>Администрация сельского поселения Шугур</t>
  </si>
  <si>
    <t>Администрация сельского поселения Болчары</t>
  </si>
  <si>
    <t>Эксплуатация и ремонт государственного, муниципального и ведомственного жилищного фондов</t>
  </si>
  <si>
    <t>Обеспечение жильем инвалидов и семей, имеющих детей-инвалидов</t>
  </si>
  <si>
    <t>Нотариат</t>
  </si>
  <si>
    <t>Обмен жилых помещений. Оформление договора социального найма (найма) жилого помещения</t>
  </si>
  <si>
    <t>Коммунально-бытовое хозяйство и предоставление услуг в условиях рынка</t>
  </si>
  <si>
    <t>Правила пользования жилыми помещениями (перепланировки, реконструкции, переоборудование, использование не по назначению)</t>
  </si>
  <si>
    <t>Трудоустройство. Безработица. Органы службы занятости. Государственные услуги в области содействия занятости населения</t>
  </si>
  <si>
    <t>Приборы учета коммунальных ресурсов в жилищном фонде (в том числе на общедомовые нужды)</t>
  </si>
  <si>
    <t>Служебные жилые помещения</t>
  </si>
  <si>
    <t xml:space="preserve"> Условия проведения образовательного процесса</t>
  </si>
  <si>
    <t>Эксплуатация и ремонт частного жилищного фонда (приватизированные жилые помещения в многоквартирных домах, индивидуальные жилые дома)</t>
  </si>
  <si>
    <t>Возврат или зачет излишне уплаченных или излишне взысканных сумм налогов, сборов, взносов, пеней и штрафов</t>
  </si>
  <si>
    <t>Частный жилищный фонд</t>
  </si>
  <si>
    <t>Государственные и муниципальные услуги (многофункциональные центры)</t>
  </si>
  <si>
    <t>Опека и попечительство. Службы по обслуживанию детей, оказавшихся в трудной жизненной ситуации</t>
  </si>
  <si>
    <t>Архивный фонд. Архивы. Структура архивов</t>
  </si>
  <si>
    <t>Индивидуальное жилищное строительство</t>
  </si>
  <si>
    <t>Установка банкоматов, терминалов оплаты в населенных пунктах</t>
  </si>
  <si>
    <t>13</t>
  </si>
  <si>
    <t>2</t>
  </si>
  <si>
    <t>0</t>
  </si>
  <si>
    <t>1</t>
  </si>
  <si>
    <t>4</t>
  </si>
  <si>
    <t>Муниципальный жилищный фонд</t>
  </si>
  <si>
    <t>Администрация гп. Междуреченский</t>
  </si>
  <si>
    <t xml:space="preserve">Государственный мониторинг земель. </t>
  </si>
  <si>
    <t xml:space="preserve">Обследование жилищного фонда </t>
  </si>
  <si>
    <t>Эксплуатация и ремонт государственного</t>
  </si>
  <si>
    <t>Распределение жилых помещений</t>
  </si>
  <si>
    <t xml:space="preserve"> Предоставление жилья по договорам социального найма</t>
  </si>
  <si>
    <t>Образовательные стандарты, требования к образовательному процессу</t>
  </si>
  <si>
    <t>Причинение вреда здоровью вследствие нападения животных</t>
  </si>
  <si>
    <t>Эксплуатация и сохранность автомобильных дорог</t>
  </si>
  <si>
    <t>Сведения об обращениях граждан, поступивших в (наименование муниципального образования автономного округа), за (за отчетный период)</t>
  </si>
  <si>
    <t>Деятельносмть органов системы социального обеспечения и социального страхования и их должностных лиц</t>
  </si>
  <si>
    <t>Железнодорожный траспорт (транспортное обслуживание)</t>
  </si>
  <si>
    <t>Льготы и меры социальной поддержки инвалидов</t>
  </si>
  <si>
    <t>Оказание бесплатной юридической помощи отдельным  категориям граждан</t>
  </si>
  <si>
    <t>Государственные и профессиональные праздники, памятные даты. Юбилеи</t>
  </si>
  <si>
    <t>Увольнение и восстановление на работе (кроме обжалования решений судов)</t>
  </si>
  <si>
    <t>Личный прием должностными лицами органов местного самоуправления</t>
  </si>
  <si>
    <t>Выполнение работ по капитальному ремонт</t>
  </si>
  <si>
    <t>Содержание транспортной инфраструктуры</t>
  </si>
  <si>
    <t>Электроэнергетика. Топливно-энергетический комплекс. Работа АЭС, ТЭС и ГЭС. Переход ТЭС на газ. Долги энергетикам</t>
  </si>
  <si>
    <t>Конфликтные ситуации в образовательных учреждениях</t>
  </si>
  <si>
    <t>Ненадлежащее содержание домашних животных</t>
  </si>
  <si>
    <t xml:space="preserve">Капитальный ремонт общего имущества </t>
  </si>
  <si>
    <t>Эксплуатация и ремонт государственного, муниципального и ведомственного имущества</t>
  </si>
  <si>
    <t>Привлечение к административной ответственности</t>
  </si>
  <si>
    <t xml:space="preserve">вопросы архитектуры и градостроительства </t>
  </si>
  <si>
    <t>вопросы предоставления жилищно-коммунальных услуг</t>
  </si>
  <si>
    <t>Комплексное благоустройство</t>
  </si>
  <si>
    <t>Охрана и использование водных ресурсов</t>
  </si>
  <si>
    <t>Строительство и реконструкция объектов железнодорожного, авиа- и водного транспорта, дорог</t>
  </si>
  <si>
    <t>Выполнение государственных требований при осуществлении строительной деятельности, соблюдение СНИПов</t>
  </si>
  <si>
    <t>Противопожарная служба, соблюдение норм противопожарной безопасности</t>
  </si>
  <si>
    <t>Права и свободы человека и гражданина</t>
  </si>
  <si>
    <t>Государственные общеобразовательные школы, кадетские и иные образовательные учреждения</t>
  </si>
  <si>
    <t xml:space="preserve"> </t>
  </si>
  <si>
    <t>Внеочередное обеспечение жилым помещением</t>
  </si>
  <si>
    <t>Борьба с антисанитарией.Уборка мусора.</t>
  </si>
  <si>
    <t>Противопожарная служба.Соблюдение норм пожарной безопасности.</t>
  </si>
  <si>
    <t>Неналлежащие содержание домашних животных</t>
  </si>
  <si>
    <t>Реклама (за исключением рекламы в СМИ)</t>
  </si>
  <si>
    <t>Конфликтные ситуации в образовательных организациях</t>
  </si>
  <si>
    <t>Ответственность за нарушение жилищного законодательства</t>
  </si>
  <si>
    <t>Предоставление жилья по договорам социального найма</t>
  </si>
  <si>
    <t>Перебои в теплоснабжении</t>
  </si>
  <si>
    <t>Признание участником ВОВ. Льготы и меры социальной поддержки ветеранов ВОВ</t>
  </si>
  <si>
    <t>Ликвидация последствий стихийных бедствий и чрезвычайных происшествий</t>
  </si>
  <si>
    <t>Находится на расмотрении</t>
  </si>
  <si>
    <t xml:space="preserve">Система отопления централизованная. Температурный режим в помещениях соответствует нормам СанПиН 2.4.1.3049-13. О чем свидетельствуют ежедневные показания (групповое помещение младшей группы - 25°С (при норме - 21), групповое помещение старшей группы - 21°С (при норме - 21), спальные помещения указанных групп - 24°С (при норме - 19). </t>
  </si>
  <si>
    <t xml:space="preserve">В соответствии с распоряжением администрации Кондинского района от 07 мая 2018 года No332/18, приказом управления образования администрации Кондинского района от 03 мая 2018 года No331 «Об организации учебного процесса» в МБОУ « Ушьинская СОШ» по адресу ул. Школьная, 9 учебно-образовательный процесс приостановлен. Обучение детей до 01 июня 2018 года организовано по адресам:
1-4 классы - д. Ушья, ул. Юбилейная, 9 (дошкольные группы МБОУ «Ушьинской СОШ»);
5-11 классы - п. Мулымья, ул. Лесная, 6А (обучение во вторую смену в здании МКОУ  Мулымской  СОШ).  
Организован подвоз обучающихся МБОУ «Ушьинская СОШ» К месту обучения и обратно.
</t>
  </si>
  <si>
    <t>3762 Благодарность сотрудникам центра социальной защиты населения</t>
  </si>
  <si>
    <t xml:space="preserve">Руководителям Управления социальной защиты населения по Кондинскому району и Бюджетного учреждения «Кондинский районный комплексный центр социального обслуживания населения» предложено выступить с ходатайством в комиссию по наградам при администрации Кондинского района, где будут рассмотрены кандидатуры к награждению наградами главы Кондинского района, в связи с празднованием Дня социального работника 08 июня 2018 года. </t>
  </si>
  <si>
    <t>Работа государственных органов и органов местного самоуправления с обращениями в письменной форме, в форме электронного документа и в устной форме</t>
  </si>
  <si>
    <t>Противодействие незаконному обороту наркотиков, этилового спирта и алкогольной спиртосодержащей продукции</t>
  </si>
  <si>
    <t>Благоустройство и ремонт подъездных дорог в том числе тротуаров</t>
  </si>
  <si>
    <t>Приватизация жилищного фонда. Деприватизация</t>
  </si>
  <si>
    <t>Предоставление жилья по договору социального найма</t>
  </si>
  <si>
    <t>Компексное благоустройство</t>
  </si>
  <si>
    <t>Охранные зоны объектов электроэнергетики</t>
  </si>
  <si>
    <t>7</t>
  </si>
  <si>
    <t>5</t>
  </si>
  <si>
    <t>3</t>
  </si>
  <si>
    <t>8</t>
  </si>
  <si>
    <t>Участие в программе "Снос ветхого жилья"</t>
  </si>
  <si>
    <t>Возникновение необходимости постоянной регистрации (частный случай)</t>
  </si>
  <si>
    <t>Предоставление оснований для получения данной услуги</t>
  </si>
  <si>
    <t>Осуществление ремонта муниципального имущества</t>
  </si>
  <si>
    <t>Увеличение процента износа жилых помещений</t>
  </si>
  <si>
    <t>Отсутствие жилых помещений предназначенных под коммерческий найм</t>
  </si>
  <si>
    <t>Перевод жилого помещения в маневренный фонд</t>
  </si>
  <si>
    <t>Увеличение процента износа жилых помещений, признание их непригодными для проживания</t>
  </si>
  <si>
    <t>Не знание населением правил эксплуатации электроустановок</t>
  </si>
  <si>
    <t xml:space="preserve">Разъяснительная работа с населением </t>
  </si>
  <si>
    <t>Отсутствие рабочих мест на общественных работах</t>
  </si>
  <si>
    <t>Требуется выделение денежных средств для софинансирование программы</t>
  </si>
  <si>
    <t>Незнание населением правил приватизации</t>
  </si>
  <si>
    <t>Разъяснительная работа с населением о правилах приватизации</t>
  </si>
  <si>
    <t>Недостаточное количество жилых помещений предназначенных под социаьный найм</t>
  </si>
  <si>
    <t>Строительство новых жилых помещений предназначеных под социальный найм</t>
  </si>
  <si>
    <t>Предоставление жилых помещений по договору коммерческого найма</t>
  </si>
  <si>
    <t>Землеустройство. Установление (изменение) границ земельных участков</t>
  </si>
  <si>
    <t>Обледование жилищного фонда на предмет пригодности для проживания</t>
  </si>
  <si>
    <t>составление акта проверки жилищных условий</t>
  </si>
  <si>
    <t>Обследование жилог фонда</t>
  </si>
  <si>
    <t>Перерапределение земельных участков</t>
  </si>
  <si>
    <t>Межевание земельных участков</t>
  </si>
  <si>
    <t>Размещение приставной лестницы в качестве аварийного выхода к окну второго этажа многоквартирного дома (не допустимо)</t>
  </si>
  <si>
    <t>Проведение встреч и бесед с гражданами</t>
  </si>
  <si>
    <t>Непригодность жилья,ветхость</t>
  </si>
  <si>
    <t>Проведение ЖБК,предоставление жилых помещений</t>
  </si>
  <si>
    <t>Утеря документов</t>
  </si>
  <si>
    <t>Предоставление копий запрашиваемых документов</t>
  </si>
  <si>
    <t>Временное проживание в МО</t>
  </si>
  <si>
    <t>Предоставление жилых помещений</t>
  </si>
  <si>
    <t xml:space="preserve">Обследование жилого фонда на предмет пригодности для проживания (ветхое и аварийное жилье) </t>
  </si>
  <si>
    <t>В новой квартире предоставленной по договору социального найма перемерз водопровод и канализация из-за не качественно прведенных работ.</t>
  </si>
  <si>
    <t>Администрацией городского поселения Куминский направлено требование, по качеству жилого дома, инвестору ООО "Сибирский лес", на устранение недостатков  выявленных при обследовании квартиры.</t>
  </si>
  <si>
    <t>Большое количество ветхого жилого фонда</t>
  </si>
  <si>
    <t>Участие в целевых программах по сносу ветхого и аварийного жилья.</t>
  </si>
  <si>
    <t>Вопрос по спилу тополя будет решен в течении июня 2018г</t>
  </si>
  <si>
    <t>Просьба спилить тополь во дворе</t>
  </si>
  <si>
    <t>Муниципальное жилье</t>
  </si>
  <si>
    <t>Содержание общего имущества (канализация, кровля, ограждающая конструкция, придомовая территория)</t>
  </si>
  <si>
    <t xml:space="preserve">Аварийная ситуация прорвало трубу водоснабжения. </t>
  </si>
  <si>
    <t>Аварийная ситуация устранена . Жителям рекомендовано определить собственника водопроводных сетей и организовать содержание и обслуживание сетей.</t>
  </si>
  <si>
    <t>Предоставить жилье в пгт.Междуреченкий</t>
  </si>
  <si>
    <t>Выдать справку о наличии на территории городского поселения Мортка маневренного жилья</t>
  </si>
  <si>
    <t>Проведены мероприятия по отлову собак.</t>
  </si>
  <si>
    <t>Капитальный ремонт жилья</t>
  </si>
  <si>
    <t>Жалоба на шумных соседей</t>
  </si>
  <si>
    <t>Муниципальное жильё</t>
  </si>
  <si>
    <t>Дан ответ исх. № 947 от 11.05.2018. ,заявление перенаправлено в ОМВД России по Кондинскому району, взять нв контроль.</t>
  </si>
  <si>
    <t>Обращение по нарушению дорожного покрытия при ремонте теплотрассы</t>
  </si>
  <si>
    <t>Обращение по ограждению придомовой территрии</t>
  </si>
  <si>
    <t>Находится на рассмотрении</t>
  </si>
  <si>
    <t>Дан ответ заявителю по обращению в отдел жилищной политики администрации  Кондинского района</t>
  </si>
  <si>
    <t>Выдана справка о наличии маневоенного жилья</t>
  </si>
  <si>
    <t>Об отлове бродячих собак</t>
  </si>
  <si>
    <t>Информации об окончании капитального ремонта жилого дома в администрации гп Мортка отсутствует. При наличии жилого помещения равноценного по площади будет предоставлено на условиях социального найма.</t>
  </si>
  <si>
    <t>Плата за наем жилых помещений</t>
  </si>
  <si>
    <t>Дано разьяснение по оплате за найм жилых помещений</t>
  </si>
  <si>
    <t>В соответствии с Российским законодательством обязанность по ремонту и благоустройству  жилого помещения принадлежит собственнику данного жилого помещения.</t>
  </si>
  <si>
    <t>О проведении ремонта</t>
  </si>
  <si>
    <t>О предоставлении жилья иным членам семьи</t>
  </si>
  <si>
    <t>Члены семьи поставлены на учет в  качестве нуждающися в жилых помещениях</t>
  </si>
  <si>
    <t>О предоставлении жилья</t>
  </si>
  <si>
    <t xml:space="preserve">Предложена двухкомнатная квартира в пгт. Мортка </t>
  </si>
  <si>
    <t xml:space="preserve">Заявление перенаправлено в ОМВД по Кондинсколму району </t>
  </si>
  <si>
    <t>Об ограничение доступа посторонних лиц</t>
  </si>
  <si>
    <t>Направлено письмо в адрес ООО "МКС" о приведении в надлежащее состояния  в части нарушения дорожного покрытия</t>
  </si>
  <si>
    <t>Ремонт  выгребной ямы</t>
  </si>
  <si>
    <t xml:space="preserve">Предложено обратиться с многофункциональный центр для оформления единовременной помощи </t>
  </si>
  <si>
    <t>О просьбе дать разъяснения по поводу засыпание колодца</t>
  </si>
  <si>
    <t xml:space="preserve">Приватизация государственного и муниципального жилищного фонда. </t>
  </si>
  <si>
    <t>Восоеденение с близкими родственниками</t>
  </si>
  <si>
    <t>Копитальный ремонт общего имущества</t>
  </si>
  <si>
    <t>О помощи в поиске отца</t>
  </si>
  <si>
    <t>О просьбе направить комиссию по определению объема капитального ремонта</t>
  </si>
  <si>
    <t>Жилищный вопрос</t>
  </si>
  <si>
    <t>Дакно устное разьяснение</t>
  </si>
  <si>
    <t>Возврат ошибочно уплаченных денежных средст за аукцион</t>
  </si>
  <si>
    <t>Перенаправлено по компитенции в Комитет по финансам и налоговой политике</t>
  </si>
  <si>
    <t>Перенаправлено по компитенции в Комитет по управлению муниципальным имуществом</t>
  </si>
  <si>
    <t>Перенаправлено по компитенции в Управление жилищно-коммунального хозяйства</t>
  </si>
  <si>
    <t>Информация передана заявителю</t>
  </si>
  <si>
    <t>Обращение поступило по факту сбора информации об участнике ВОВ</t>
  </si>
  <si>
    <t>Угроза жителям населенных пунктов со стороны животных</t>
  </si>
  <si>
    <t>О возможности временной регистрации</t>
  </si>
  <si>
    <t>О закрытие переулка между домами</t>
  </si>
  <si>
    <t>О не соблюдении порядка выгула домашних животных</t>
  </si>
  <si>
    <t>Гражданин предлагает свою кандидатура на должность директора музея</t>
  </si>
  <si>
    <t>Об устранении строительных недостатков</t>
  </si>
  <si>
    <t>Жалоба на учителей</t>
  </si>
  <si>
    <t>О просьбе оказать участие в объективной оценке деятельности БУ ХМАО-Югры "Центр общей врачебной практики"</t>
  </si>
  <si>
    <t>О предложении по развитию этнотуризма</t>
  </si>
  <si>
    <t xml:space="preserve"> Повышение платы за коммунальные услуги</t>
  </si>
  <si>
    <t>Дано разьяснение</t>
  </si>
  <si>
    <t xml:space="preserve"> Подключение воды</t>
  </si>
  <si>
    <t>О размере заработной платы установленом в Кондинском районе</t>
  </si>
  <si>
    <t xml:space="preserve">Дано разьяснение для работающих в организациях, финансируемых из средств учредителей, с 01 мая 2018 года месячная минимальная заработная плата работников, имеющих процентную надбавку к заработной плате за стаж работы в местностях, приравненных к районам Крайнего Севера в полном объеме (50%) и 
которые полностью отработали за этот период норму рабочего времени и выполнили нормы труда (трудовые обязанности), должна быть не менее 
20 093,4 рублей (с применением районного коэффициента 1,3). </t>
  </si>
  <si>
    <t>Перемерзание воды</t>
  </si>
  <si>
    <t xml:space="preserve">Дано разьяснение причиной промерзания трубы водоснабжения явилось то, что водопроводная труба проложена с нарушениями требований по монтажу и эксплуатации сетей водоснабжения, глубина пролегания трассы примерно на глубине от 1600 мм до 1800 мм от уровня земли, а на территориях, приравненных к районам крайнего севера, которым является Кондинский район, определена глубина промерзания -2,1 м. </t>
  </si>
  <si>
    <t xml:space="preserve">В настоящее время администрацией Кондинского района решается вопрос об изыскании денежных средств для разработки проектной - сметной документации  по строительству водопровода по улице Полевой с. Леуши . </t>
  </si>
  <si>
    <t xml:space="preserve">Празднования 100-летия пофаничных войск России </t>
  </si>
  <si>
    <t>Нарушение требования СанПиН</t>
  </si>
  <si>
    <t xml:space="preserve"> О внесении ветеранв в книгу ветеранов ВОВ Кондинского района</t>
  </si>
  <si>
    <t xml:space="preserve">Дано разьяснения необходимо написать письменное обращение главе городского поселения Мортка с просьбой внести ветерана в список памятной доски «Памятника павшим героям» д. Юмас. </t>
  </si>
  <si>
    <t>Дано тразьяснение неисправность системы теплоснабжения детских и дошкольных образовательных учреждениях</t>
  </si>
  <si>
    <t>О не приглашении ветерена ВОВ на встречу с ветеранами</t>
  </si>
  <si>
    <t xml:space="preserve">Об аварийном состоянии школы, возникшем после прохождения неблагоприятных погодных условий </t>
  </si>
  <si>
    <t>О не получении ответа на обращение</t>
  </si>
  <si>
    <t>Ответ был направлен в установленные 59-ФЗ сроки. Ответ направлен повторно в адрес заявителя</t>
  </si>
  <si>
    <t>О торговле наркотическими веществами</t>
  </si>
  <si>
    <t>Перенаправлено по компетенции в ОМВД и Прокуратуру Кондинского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</si>
</sst>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[$-419]mmmm\ yyyy;@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33333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3">
    <xf numFmtId="0" fontId="0" fillId="0" borderId="0"/>
    <xf numFmtId="0" fontId="10" fillId="0" borderId="0"/>
    <xf numFmtId="164" fontId="10" fillId="0" borderId="0"/>
    <xf numFmtId="164" fontId="13" fillId="0" borderId="0" applyNumberFormat="0" applyFill="0" applyBorder="0" applyAlignment="0" applyProtection="0"/>
    <xf numFmtId="164" fontId="14" fillId="0" borderId="2" applyNumberFormat="0" applyFill="0" applyAlignment="0" applyProtection="0"/>
    <xf numFmtId="164" fontId="15" fillId="0" borderId="3" applyNumberFormat="0" applyFill="0" applyAlignment="0" applyProtection="0"/>
    <xf numFmtId="164" fontId="16" fillId="0" borderId="4" applyNumberFormat="0" applyFill="0" applyAlignment="0" applyProtection="0"/>
    <xf numFmtId="164" fontId="16" fillId="0" borderId="0" applyNumberFormat="0" applyFill="0" applyBorder="0" applyAlignment="0" applyProtection="0"/>
    <xf numFmtId="164" fontId="17" fillId="2" borderId="0" applyNumberFormat="0" applyBorder="0" applyAlignment="0" applyProtection="0"/>
    <xf numFmtId="164" fontId="18" fillId="3" borderId="0" applyNumberFormat="0" applyBorder="0" applyAlignment="0" applyProtection="0"/>
    <xf numFmtId="164" fontId="19" fillId="4" borderId="0" applyNumberFormat="0" applyBorder="0" applyAlignment="0" applyProtection="0"/>
    <xf numFmtId="164" fontId="20" fillId="5" borderId="5" applyNumberFormat="0" applyAlignment="0" applyProtection="0"/>
    <xf numFmtId="164" fontId="21" fillId="6" borderId="6" applyNumberFormat="0" applyAlignment="0" applyProtection="0"/>
    <xf numFmtId="164" fontId="22" fillId="6" borderId="5" applyNumberFormat="0" applyAlignment="0" applyProtection="0"/>
    <xf numFmtId="164" fontId="23" fillId="0" borderId="7" applyNumberFormat="0" applyFill="0" applyAlignment="0" applyProtection="0"/>
    <xf numFmtId="164" fontId="24" fillId="7" borderId="8" applyNumberFormat="0" applyAlignment="0" applyProtection="0"/>
    <xf numFmtId="164" fontId="25" fillId="0" borderId="0" applyNumberFormat="0" applyFill="0" applyBorder="0" applyAlignment="0" applyProtection="0"/>
    <xf numFmtId="164" fontId="10" fillId="8" borderId="9" applyNumberFormat="0" applyFont="0" applyAlignment="0" applyProtection="0"/>
    <xf numFmtId="164" fontId="26" fillId="0" borderId="0" applyNumberFormat="0" applyFill="0" applyBorder="0" applyAlignment="0" applyProtection="0"/>
    <xf numFmtId="164" fontId="27" fillId="0" borderId="10" applyNumberFormat="0" applyFill="0" applyAlignment="0" applyProtection="0"/>
    <xf numFmtId="164" fontId="28" fillId="9" borderId="0" applyNumberFormat="0" applyBorder="0" applyAlignment="0" applyProtection="0"/>
    <xf numFmtId="164" fontId="10" fillId="10" borderId="0" applyNumberFormat="0" applyBorder="0" applyAlignment="0" applyProtection="0"/>
    <xf numFmtId="164" fontId="10" fillId="11" borderId="0" applyNumberFormat="0" applyBorder="0" applyAlignment="0" applyProtection="0"/>
    <xf numFmtId="164" fontId="28" fillId="12" borderId="0" applyNumberFormat="0" applyBorder="0" applyAlignment="0" applyProtection="0"/>
    <xf numFmtId="164" fontId="28" fillId="13" borderId="0" applyNumberFormat="0" applyBorder="0" applyAlignment="0" applyProtection="0"/>
    <xf numFmtId="164" fontId="10" fillId="14" borderId="0" applyNumberFormat="0" applyBorder="0" applyAlignment="0" applyProtection="0"/>
    <xf numFmtId="164" fontId="10" fillId="15" borderId="0" applyNumberFormat="0" applyBorder="0" applyAlignment="0" applyProtection="0"/>
    <xf numFmtId="164" fontId="28" fillId="16" borderId="0" applyNumberFormat="0" applyBorder="0" applyAlignment="0" applyProtection="0"/>
    <xf numFmtId="164" fontId="28" fillId="17" borderId="0" applyNumberFormat="0" applyBorder="0" applyAlignment="0" applyProtection="0"/>
    <xf numFmtId="164" fontId="10" fillId="18" borderId="0" applyNumberFormat="0" applyBorder="0" applyAlignment="0" applyProtection="0"/>
    <xf numFmtId="164" fontId="10" fillId="19" borderId="0" applyNumberFormat="0" applyBorder="0" applyAlignment="0" applyProtection="0"/>
    <xf numFmtId="164" fontId="28" fillId="20" borderId="0" applyNumberFormat="0" applyBorder="0" applyAlignment="0" applyProtection="0"/>
    <xf numFmtId="164" fontId="28" fillId="21" borderId="0" applyNumberFormat="0" applyBorder="0" applyAlignment="0" applyProtection="0"/>
    <xf numFmtId="164" fontId="10" fillId="22" borderId="0" applyNumberFormat="0" applyBorder="0" applyAlignment="0" applyProtection="0"/>
    <xf numFmtId="164" fontId="10" fillId="23" borderId="0" applyNumberFormat="0" applyBorder="0" applyAlignment="0" applyProtection="0"/>
    <xf numFmtId="164" fontId="28" fillId="24" borderId="0" applyNumberFormat="0" applyBorder="0" applyAlignment="0" applyProtection="0"/>
    <xf numFmtId="164" fontId="28" fillId="25" borderId="0" applyNumberFormat="0" applyBorder="0" applyAlignment="0" applyProtection="0"/>
    <xf numFmtId="164" fontId="10" fillId="26" borderId="0" applyNumberFormat="0" applyBorder="0" applyAlignment="0" applyProtection="0"/>
    <xf numFmtId="164" fontId="10" fillId="27" borderId="0" applyNumberFormat="0" applyBorder="0" applyAlignment="0" applyProtection="0"/>
    <xf numFmtId="164" fontId="28" fillId="28" borderId="0" applyNumberFormat="0" applyBorder="0" applyAlignment="0" applyProtection="0"/>
    <xf numFmtId="164" fontId="28" fillId="29" borderId="0" applyNumberFormat="0" applyBorder="0" applyAlignment="0" applyProtection="0"/>
    <xf numFmtId="164" fontId="10" fillId="30" borderId="0" applyNumberFormat="0" applyBorder="0" applyAlignment="0" applyProtection="0"/>
    <xf numFmtId="164" fontId="10" fillId="31" borderId="0" applyNumberFormat="0" applyBorder="0" applyAlignment="0" applyProtection="0"/>
    <xf numFmtId="164" fontId="28" fillId="32" borderId="0" applyNumberFormat="0" applyBorder="0" applyAlignment="0" applyProtection="0"/>
    <xf numFmtId="164" fontId="30" fillId="0" borderId="0"/>
    <xf numFmtId="164" fontId="29" fillId="33" borderId="0" applyNumberFormat="0" applyBorder="0" applyAlignment="0" applyProtection="0"/>
    <xf numFmtId="164" fontId="29" fillId="34" borderId="0" applyNumberFormat="0" applyBorder="0" applyAlignment="0" applyProtection="0"/>
    <xf numFmtId="164" fontId="29" fillId="35" borderId="0" applyNumberFormat="0" applyBorder="0" applyAlignment="0" applyProtection="0"/>
    <xf numFmtId="164" fontId="29" fillId="36" borderId="0" applyNumberFormat="0" applyBorder="0" applyAlignment="0" applyProtection="0"/>
    <xf numFmtId="164" fontId="29" fillId="37" borderId="0" applyNumberFormat="0" applyBorder="0" applyAlignment="0" applyProtection="0"/>
    <xf numFmtId="164" fontId="29" fillId="38" borderId="0" applyNumberFormat="0" applyBorder="0" applyAlignment="0" applyProtection="0"/>
    <xf numFmtId="164" fontId="29" fillId="39" borderId="0" applyNumberFormat="0" applyBorder="0" applyAlignment="0" applyProtection="0"/>
    <xf numFmtId="164" fontId="29" fillId="40" borderId="0" applyNumberFormat="0" applyBorder="0" applyAlignment="0" applyProtection="0"/>
    <xf numFmtId="164" fontId="29" fillId="41" borderId="0" applyNumberFormat="0" applyBorder="0" applyAlignment="0" applyProtection="0"/>
    <xf numFmtId="164" fontId="29" fillId="36" borderId="0" applyNumberFormat="0" applyBorder="0" applyAlignment="0" applyProtection="0"/>
    <xf numFmtId="164" fontId="29" fillId="39" borderId="0" applyNumberFormat="0" applyBorder="0" applyAlignment="0" applyProtection="0"/>
    <xf numFmtId="164" fontId="29" fillId="42" borderId="0" applyNumberFormat="0" applyBorder="0" applyAlignment="0" applyProtection="0"/>
    <xf numFmtId="164" fontId="31" fillId="43" borderId="0" applyNumberFormat="0" applyBorder="0" applyAlignment="0" applyProtection="0"/>
    <xf numFmtId="164" fontId="31" fillId="40" borderId="0" applyNumberFormat="0" applyBorder="0" applyAlignment="0" applyProtection="0"/>
    <xf numFmtId="164" fontId="31" fillId="41" borderId="0" applyNumberFormat="0" applyBorder="0" applyAlignment="0" applyProtection="0"/>
    <xf numFmtId="164" fontId="31" fillId="44" borderId="0" applyNumberFormat="0" applyBorder="0" applyAlignment="0" applyProtection="0"/>
    <xf numFmtId="164" fontId="31" fillId="45" borderId="0" applyNumberFormat="0" applyBorder="0" applyAlignment="0" applyProtection="0"/>
    <xf numFmtId="164" fontId="31" fillId="46" borderId="0" applyNumberFormat="0" applyBorder="0" applyAlignment="0" applyProtection="0"/>
    <xf numFmtId="164" fontId="32" fillId="0" borderId="0"/>
    <xf numFmtId="164" fontId="31" fillId="47" borderId="0" applyNumberFormat="0" applyBorder="0" applyAlignment="0" applyProtection="0"/>
    <xf numFmtId="164" fontId="31" fillId="48" borderId="0" applyNumberFormat="0" applyBorder="0" applyAlignment="0" applyProtection="0"/>
    <xf numFmtId="164" fontId="31" fillId="49" borderId="0" applyNumberFormat="0" applyBorder="0" applyAlignment="0" applyProtection="0"/>
    <xf numFmtId="164" fontId="31" fillId="44" borderId="0" applyNumberFormat="0" applyBorder="0" applyAlignment="0" applyProtection="0"/>
    <xf numFmtId="164" fontId="31" fillId="45" borderId="0" applyNumberFormat="0" applyBorder="0" applyAlignment="0" applyProtection="0"/>
    <xf numFmtId="164" fontId="31" fillId="50" borderId="0" applyNumberFormat="0" applyBorder="0" applyAlignment="0" applyProtection="0"/>
    <xf numFmtId="164" fontId="33" fillId="38" borderId="11" applyNumberFormat="0" applyAlignment="0" applyProtection="0"/>
    <xf numFmtId="164" fontId="34" fillId="51" borderId="12" applyNumberFormat="0" applyAlignment="0" applyProtection="0"/>
    <xf numFmtId="164" fontId="35" fillId="51" borderId="11" applyNumberFormat="0" applyAlignment="0" applyProtection="0"/>
    <xf numFmtId="164" fontId="37" fillId="0" borderId="13" applyNumberFormat="0" applyFill="0" applyAlignment="0" applyProtection="0"/>
    <xf numFmtId="164" fontId="38" fillId="0" borderId="14" applyNumberFormat="0" applyFill="0" applyAlignment="0" applyProtection="0"/>
    <xf numFmtId="164" fontId="39" fillId="0" borderId="15" applyNumberFormat="0" applyFill="0" applyAlignment="0" applyProtection="0"/>
    <xf numFmtId="164" fontId="39" fillId="0" borderId="0" applyNumberFormat="0" applyFill="0" applyBorder="0" applyAlignment="0" applyProtection="0"/>
    <xf numFmtId="164" fontId="40" fillId="0" borderId="16" applyNumberFormat="0" applyFill="0" applyAlignment="0" applyProtection="0"/>
    <xf numFmtId="164" fontId="41" fillId="52" borderId="17" applyNumberFormat="0" applyAlignment="0" applyProtection="0"/>
    <xf numFmtId="164" fontId="42" fillId="0" borderId="0" applyNumberFormat="0" applyFill="0" applyBorder="0" applyAlignment="0" applyProtection="0"/>
    <xf numFmtId="164" fontId="43" fillId="53" borderId="0" applyNumberFormat="0" applyBorder="0" applyAlignment="0" applyProtection="0"/>
    <xf numFmtId="164" fontId="29" fillId="0" borderId="0"/>
    <xf numFmtId="164" fontId="30" fillId="0" borderId="0"/>
    <xf numFmtId="164" fontId="30" fillId="0" borderId="0"/>
    <xf numFmtId="164" fontId="44" fillId="34" borderId="0" applyNumberFormat="0" applyBorder="0" applyAlignment="0" applyProtection="0"/>
    <xf numFmtId="164" fontId="45" fillId="0" borderId="0" applyNumberFormat="0" applyFill="0" applyBorder="0" applyAlignment="0" applyProtection="0"/>
    <xf numFmtId="164" fontId="36" fillId="54" borderId="18" applyNumberFormat="0" applyFont="0" applyAlignment="0" applyProtection="0"/>
    <xf numFmtId="9" fontId="30" fillId="0" borderId="0" applyFont="0" applyFill="0" applyBorder="0" applyAlignment="0" applyProtection="0"/>
    <xf numFmtId="164" fontId="46" fillId="0" borderId="19" applyNumberFormat="0" applyFill="0" applyAlignment="0" applyProtection="0"/>
    <xf numFmtId="164" fontId="47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164" fontId="48" fillId="35" borderId="0" applyNumberFormat="0" applyBorder="0" applyAlignment="0" applyProtection="0"/>
    <xf numFmtId="164" fontId="10" fillId="0" borderId="0"/>
    <xf numFmtId="164" fontId="29" fillId="0" borderId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30" fillId="0" borderId="0"/>
    <xf numFmtId="0" fontId="10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5" applyNumberFormat="0" applyAlignment="0" applyProtection="0"/>
    <xf numFmtId="0" fontId="21" fillId="6" borderId="6" applyNumberFormat="0" applyAlignment="0" applyProtection="0"/>
    <xf numFmtId="0" fontId="22" fillId="6" borderId="5" applyNumberFormat="0" applyAlignment="0" applyProtection="0"/>
    <xf numFmtId="0" fontId="23" fillId="0" borderId="7" applyNumberFormat="0" applyFill="0" applyAlignment="0" applyProtection="0"/>
    <xf numFmtId="0" fontId="24" fillId="7" borderId="8" applyNumberFormat="0" applyAlignment="0" applyProtection="0"/>
    <xf numFmtId="0" fontId="25" fillId="0" borderId="0" applyNumberFormat="0" applyFill="0" applyBorder="0" applyAlignment="0" applyProtection="0"/>
    <xf numFmtId="0" fontId="10" fillId="8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8" fillId="3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/>
    <xf numFmtId="0" fontId="9" fillId="0" borderId="0"/>
    <xf numFmtId="164" fontId="9" fillId="0" borderId="0"/>
    <xf numFmtId="164" fontId="9" fillId="8" borderId="9" applyNumberFormat="0" applyFont="0" applyAlignment="0" applyProtection="0"/>
    <xf numFmtId="164" fontId="9" fillId="10" borderId="0" applyNumberFormat="0" applyBorder="0" applyAlignment="0" applyProtection="0"/>
    <xf numFmtId="164" fontId="9" fillId="11" borderId="0" applyNumberFormat="0" applyBorder="0" applyAlignment="0" applyProtection="0"/>
    <xf numFmtId="164" fontId="9" fillId="14" borderId="0" applyNumberFormat="0" applyBorder="0" applyAlignment="0" applyProtection="0"/>
    <xf numFmtId="164" fontId="9" fillId="15" borderId="0" applyNumberFormat="0" applyBorder="0" applyAlignment="0" applyProtection="0"/>
    <xf numFmtId="164" fontId="9" fillId="18" borderId="0" applyNumberFormat="0" applyBorder="0" applyAlignment="0" applyProtection="0"/>
    <xf numFmtId="164" fontId="9" fillId="19" borderId="0" applyNumberFormat="0" applyBorder="0" applyAlignment="0" applyProtection="0"/>
    <xf numFmtId="164" fontId="9" fillId="22" borderId="0" applyNumberFormat="0" applyBorder="0" applyAlignment="0" applyProtection="0"/>
    <xf numFmtId="164" fontId="9" fillId="23" borderId="0" applyNumberFormat="0" applyBorder="0" applyAlignment="0" applyProtection="0"/>
    <xf numFmtId="164" fontId="9" fillId="26" borderId="0" applyNumberFormat="0" applyBorder="0" applyAlignment="0" applyProtection="0"/>
    <xf numFmtId="164" fontId="9" fillId="27" borderId="0" applyNumberFormat="0" applyBorder="0" applyAlignment="0" applyProtection="0"/>
    <xf numFmtId="164" fontId="9" fillId="30" borderId="0" applyNumberFormat="0" applyBorder="0" applyAlignment="0" applyProtection="0"/>
    <xf numFmtId="164" fontId="9" fillId="31" borderId="0" applyNumberFormat="0" applyBorder="0" applyAlignment="0" applyProtection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35">
    <xf numFmtId="0" fontId="0" fillId="0" borderId="0" xfId="0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49" fillId="0" borderId="20" xfId="0" applyFont="1" applyBorder="1" applyAlignment="1">
      <alignment horizontal="center"/>
    </xf>
    <xf numFmtId="0" fontId="49" fillId="0" borderId="21" xfId="0" applyFont="1" applyBorder="1"/>
    <xf numFmtId="0" fontId="49" fillId="0" borderId="2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0" fontId="49" fillId="0" borderId="21" xfId="0" applyFont="1" applyBorder="1" applyAlignment="1">
      <alignment horizontal="center"/>
    </xf>
    <xf numFmtId="0" fontId="49" fillId="0" borderId="1" xfId="0" applyFont="1" applyBorder="1" applyAlignment="1">
      <alignment horizontal="left" vertical="center" wrapText="1"/>
    </xf>
    <xf numFmtId="0" fontId="49" fillId="0" borderId="1" xfId="0" applyNumberFormat="1" applyFont="1" applyBorder="1" applyAlignment="1">
      <alignment horizontal="center" vertical="center" wrapText="1"/>
    </xf>
    <xf numFmtId="0" fontId="49" fillId="0" borderId="20" xfId="0" applyFont="1" applyBorder="1"/>
    <xf numFmtId="0" fontId="49" fillId="0" borderId="1" xfId="0" applyFont="1" applyBorder="1" applyAlignment="1">
      <alignment horizontal="center"/>
    </xf>
    <xf numFmtId="0" fontId="49" fillId="0" borderId="1" xfId="0" applyFont="1" applyBorder="1"/>
    <xf numFmtId="0" fontId="11" fillId="0" borderId="20" xfId="0" applyFont="1" applyBorder="1" applyAlignment="1">
      <alignment horizontal="center" vertical="center" wrapText="1"/>
    </xf>
    <xf numFmtId="49" fontId="51" fillId="0" borderId="0" xfId="0" applyNumberFormat="1" applyFont="1" applyAlignment="1">
      <alignment wrapText="1"/>
    </xf>
    <xf numFmtId="0" fontId="51" fillId="0" borderId="20" xfId="0" applyFont="1" applyBorder="1" applyAlignment="1">
      <alignment horizontal="left" wrapText="1"/>
    </xf>
    <xf numFmtId="0" fontId="51" fillId="0" borderId="20" xfId="0" applyFont="1" applyBorder="1" applyAlignment="1">
      <alignment wrapText="1"/>
    </xf>
    <xf numFmtId="0" fontId="49" fillId="0" borderId="20" xfId="0" applyFont="1" applyBorder="1" applyAlignment="1">
      <alignment horizontal="left" vertical="center" wrapText="1"/>
    </xf>
    <xf numFmtId="0" fontId="49" fillId="0" borderId="20" xfId="0" applyFont="1" applyFill="1" applyBorder="1" applyAlignment="1">
      <alignment horizontal="left" vertical="center" wrapText="1"/>
    </xf>
    <xf numFmtId="0" fontId="50" fillId="0" borderId="20" xfId="0" applyFont="1" applyBorder="1" applyAlignment="1">
      <alignment horizontal="center" vertical="center" wrapText="1"/>
    </xf>
    <xf numFmtId="0" fontId="50" fillId="0" borderId="20" xfId="0" applyNumberFormat="1" applyFont="1" applyBorder="1" applyAlignment="1">
      <alignment horizontal="center" vertical="center" wrapText="1"/>
    </xf>
    <xf numFmtId="0" fontId="49" fillId="55" borderId="1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wrapText="1"/>
    </xf>
    <xf numFmtId="0" fontId="11" fillId="0" borderId="20" xfId="0" applyFont="1" applyBorder="1"/>
    <xf numFmtId="0" fontId="11" fillId="0" borderId="21" xfId="0" applyFont="1" applyBorder="1" applyAlignment="1">
      <alignment wrapText="1"/>
    </xf>
    <xf numFmtId="0" fontId="11" fillId="0" borderId="21" xfId="0" applyFont="1" applyBorder="1"/>
    <xf numFmtId="0" fontId="52" fillId="0" borderId="20" xfId="0" applyFont="1" applyBorder="1"/>
    <xf numFmtId="0" fontId="11" fillId="0" borderId="1" xfId="0" applyFont="1" applyBorder="1" applyAlignment="1">
      <alignment horizontal="center" vertical="center" wrapText="1"/>
    </xf>
    <xf numFmtId="0" fontId="51" fillId="0" borderId="21" xfId="0" applyFont="1" applyBorder="1" applyAlignment="1">
      <alignment wrapText="1"/>
    </xf>
    <xf numFmtId="0" fontId="51" fillId="0" borderId="0" xfId="0" applyFont="1" applyAlignment="1">
      <alignment wrapText="1"/>
    </xf>
    <xf numFmtId="0" fontId="55" fillId="0" borderId="20" xfId="0" applyFont="1" applyBorder="1" applyAlignment="1">
      <alignment horizontal="center"/>
    </xf>
    <xf numFmtId="0" fontId="49" fillId="0" borderId="20" xfId="206" applyFont="1" applyBorder="1" applyAlignment="1">
      <alignment horizontal="left" vertical="top"/>
    </xf>
    <xf numFmtId="0" fontId="49" fillId="55" borderId="20" xfId="206" applyFont="1" applyFill="1" applyBorder="1" applyAlignment="1">
      <alignment horizontal="left" vertical="top" wrapText="1"/>
    </xf>
    <xf numFmtId="0" fontId="49" fillId="0" borderId="20" xfId="206" applyFont="1" applyBorder="1" applyAlignment="1">
      <alignment horizontal="left" vertical="top" wrapText="1"/>
    </xf>
    <xf numFmtId="0" fontId="50" fillId="0" borderId="20" xfId="206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9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9" fillId="0" borderId="20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55" borderId="21" xfId="0" applyFont="1" applyFill="1" applyBorder="1"/>
    <xf numFmtId="49" fontId="56" fillId="56" borderId="20" xfId="206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/>
    </xf>
    <xf numFmtId="0" fontId="11" fillId="55" borderId="20" xfId="0" applyFont="1" applyFill="1" applyBorder="1" applyAlignment="1">
      <alignment horizontal="center"/>
    </xf>
    <xf numFmtId="0" fontId="52" fillId="0" borderId="20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49" fillId="0" borderId="20" xfId="206" applyFont="1" applyBorder="1" applyAlignment="1">
      <alignment horizontal="center" vertical="top"/>
    </xf>
    <xf numFmtId="0" fontId="49" fillId="55" borderId="20" xfId="206" applyFont="1" applyFill="1" applyBorder="1" applyAlignment="1">
      <alignment horizontal="center" vertical="top"/>
    </xf>
    <xf numFmtId="0" fontId="53" fillId="0" borderId="20" xfId="0" applyFont="1" applyBorder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11" fillId="0" borderId="20" xfId="0" applyFont="1" applyBorder="1" applyAlignment="1">
      <alignment vertical="center" wrapText="1"/>
    </xf>
    <xf numFmtId="0" fontId="49" fillId="0" borderId="1" xfId="0" applyFont="1" applyBorder="1" applyAlignment="1">
      <alignment vertical="center" wrapText="1"/>
    </xf>
    <xf numFmtId="0" fontId="11" fillId="0" borderId="21" xfId="0" applyFont="1" applyBorder="1" applyAlignment="1"/>
    <xf numFmtId="0" fontId="11" fillId="0" borderId="0" xfId="0" applyFont="1" applyAlignment="1">
      <alignment horizontal="center" vertical="center" wrapText="1"/>
    </xf>
    <xf numFmtId="0" fontId="49" fillId="0" borderId="20" xfId="0" applyFont="1" applyFill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NumberFormat="1" applyFont="1" applyBorder="1" applyAlignment="1">
      <alignment horizontal="center" vertical="center" wrapText="1"/>
    </xf>
    <xf numFmtId="0" fontId="49" fillId="0" borderId="20" xfId="0" applyFont="1" applyFill="1" applyBorder="1" applyAlignment="1">
      <alignment horizontal="left" vertical="center" wrapText="1"/>
    </xf>
    <xf numFmtId="0" fontId="49" fillId="55" borderId="20" xfId="0" applyFont="1" applyFill="1" applyBorder="1" applyAlignment="1">
      <alignment horizontal="center"/>
    </xf>
    <xf numFmtId="0" fontId="49" fillId="55" borderId="1" xfId="0" applyFont="1" applyFill="1" applyBorder="1" applyAlignment="1">
      <alignment horizontal="center"/>
    </xf>
    <xf numFmtId="0" fontId="11" fillId="55" borderId="20" xfId="0" applyFont="1" applyFill="1" applyBorder="1" applyAlignment="1">
      <alignment horizontal="center" vertical="center" wrapText="1"/>
    </xf>
    <xf numFmtId="0" fontId="11" fillId="55" borderId="20" xfId="206" applyNumberFormat="1" applyFont="1" applyFill="1" applyBorder="1" applyAlignment="1">
      <alignment horizontal="center" vertical="center" wrapText="1"/>
    </xf>
    <xf numFmtId="0" fontId="11" fillId="0" borderId="20" xfId="206" applyNumberFormat="1" applyFont="1" applyBorder="1" applyAlignment="1">
      <alignment horizontal="center" vertical="center" wrapText="1"/>
    </xf>
    <xf numFmtId="0" fontId="11" fillId="0" borderId="20" xfId="0" applyNumberFormat="1" applyFont="1" applyBorder="1" applyAlignment="1">
      <alignment horizontal="center"/>
    </xf>
    <xf numFmtId="0" fontId="53" fillId="55" borderId="20" xfId="206" applyNumberFormat="1" applyFont="1" applyFill="1" applyBorder="1" applyAlignment="1">
      <alignment horizontal="center" vertical="center" wrapText="1"/>
    </xf>
    <xf numFmtId="0" fontId="11" fillId="0" borderId="20" xfId="206" applyNumberFormat="1" applyFont="1" applyFill="1" applyBorder="1" applyAlignment="1">
      <alignment horizontal="center" vertical="center" wrapText="1"/>
    </xf>
    <xf numFmtId="0" fontId="50" fillId="0" borderId="20" xfId="206" applyNumberFormat="1" applyFont="1" applyBorder="1" applyAlignment="1">
      <alignment horizontal="center" vertical="top"/>
    </xf>
    <xf numFmtId="0" fontId="52" fillId="0" borderId="20" xfId="209" applyFont="1" applyBorder="1" applyAlignment="1">
      <alignment horizontal="center"/>
    </xf>
    <xf numFmtId="2" fontId="57" fillId="0" borderId="23" xfId="0" applyNumberFormat="1" applyFont="1" applyBorder="1"/>
    <xf numFmtId="0" fontId="49" fillId="55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4" fontId="56" fillId="55" borderId="20" xfId="0" applyNumberFormat="1" applyFont="1" applyFill="1" applyBorder="1" applyAlignment="1">
      <alignment horizontal="left" vertical="center" wrapText="1"/>
    </xf>
    <xf numFmtId="0" fontId="51" fillId="55" borderId="20" xfId="0" applyFont="1" applyFill="1" applyBorder="1" applyAlignment="1">
      <alignment horizontal="left" vertical="center" wrapText="1"/>
    </xf>
    <xf numFmtId="14" fontId="49" fillId="0" borderId="20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55" borderId="20" xfId="0" applyNumberFormat="1" applyFont="1" applyFill="1" applyBorder="1" applyAlignment="1">
      <alignment horizontal="center"/>
    </xf>
    <xf numFmtId="0" fontId="50" fillId="55" borderId="1" xfId="0" applyFont="1" applyFill="1" applyBorder="1" applyAlignment="1">
      <alignment horizontal="center" vertical="center" wrapText="1"/>
    </xf>
    <xf numFmtId="0" fontId="11" fillId="55" borderId="0" xfId="0" applyFont="1" applyFill="1"/>
    <xf numFmtId="0" fontId="11" fillId="55" borderId="1" xfId="0" applyFont="1" applyFill="1" applyBorder="1" applyAlignment="1">
      <alignment horizontal="left" vertical="center" wrapText="1"/>
    </xf>
    <xf numFmtId="0" fontId="49" fillId="55" borderId="1" xfId="0" applyFont="1" applyFill="1" applyBorder="1" applyAlignment="1">
      <alignment horizontal="left" vertical="center" wrapText="1"/>
    </xf>
    <xf numFmtId="0" fontId="49" fillId="55" borderId="20" xfId="0" applyFont="1" applyFill="1" applyBorder="1" applyAlignment="1">
      <alignment horizontal="left" vertical="center" wrapText="1"/>
    </xf>
    <xf numFmtId="0" fontId="49" fillId="55" borderId="20" xfId="0" applyFont="1" applyFill="1" applyBorder="1"/>
    <xf numFmtId="0" fontId="49" fillId="55" borderId="20" xfId="0" applyFont="1" applyFill="1" applyBorder="1" applyAlignment="1">
      <alignment horizontal="left" wrapText="1"/>
    </xf>
    <xf numFmtId="0" fontId="50" fillId="55" borderId="20" xfId="0" applyFont="1" applyFill="1" applyBorder="1" applyAlignment="1">
      <alignment horizontal="center"/>
    </xf>
    <xf numFmtId="0" fontId="49" fillId="55" borderId="20" xfId="0" applyFont="1" applyFill="1" applyBorder="1" applyAlignment="1">
      <alignment wrapText="1"/>
    </xf>
    <xf numFmtId="0" fontId="49" fillId="55" borderId="21" xfId="0" applyFont="1" applyFill="1" applyBorder="1" applyAlignment="1">
      <alignment wrapText="1"/>
    </xf>
    <xf numFmtId="0" fontId="49" fillId="55" borderId="21" xfId="0" applyFont="1" applyFill="1" applyBorder="1" applyAlignment="1">
      <alignment vertical="center" wrapText="1"/>
    </xf>
    <xf numFmtId="0" fontId="49" fillId="55" borderId="0" xfId="0" applyFont="1" applyFill="1" applyAlignment="1">
      <alignment wrapText="1"/>
    </xf>
    <xf numFmtId="164" fontId="49" fillId="55" borderId="22" xfId="44" applyFont="1" applyFill="1" applyBorder="1" applyAlignment="1">
      <alignment wrapText="1"/>
    </xf>
    <xf numFmtId="164" fontId="49" fillId="55" borderId="1" xfId="44" applyFont="1" applyFill="1" applyBorder="1" applyAlignment="1">
      <alignment wrapText="1"/>
    </xf>
    <xf numFmtId="164" fontId="49" fillId="55" borderId="1" xfId="44" applyFont="1" applyFill="1" applyBorder="1" applyAlignment="1"/>
    <xf numFmtId="164" fontId="49" fillId="55" borderId="20" xfId="44" applyFont="1" applyFill="1" applyBorder="1" applyAlignment="1"/>
    <xf numFmtId="164" fontId="49" fillId="55" borderId="20" xfId="44" applyFont="1" applyFill="1" applyBorder="1" applyAlignment="1">
      <alignment horizontal="left" vertical="center" wrapText="1"/>
    </xf>
    <xf numFmtId="0" fontId="49" fillId="55" borderId="1" xfId="0" applyFont="1" applyFill="1" applyBorder="1" applyAlignment="1">
      <alignment horizontal="left" wrapText="1"/>
    </xf>
    <xf numFmtId="0" fontId="49" fillId="55" borderId="21" xfId="0" applyFont="1" applyFill="1" applyBorder="1" applyAlignment="1">
      <alignment horizontal="left" wrapText="1"/>
    </xf>
    <xf numFmtId="0" fontId="49" fillId="55" borderId="1" xfId="0" applyFont="1" applyFill="1" applyBorder="1" applyAlignment="1">
      <alignment horizontal="left" wrapText="1" shrinkToFit="1"/>
    </xf>
    <xf numFmtId="0" fontId="50" fillId="55" borderId="21" xfId="0" applyFont="1" applyFill="1" applyBorder="1" applyAlignment="1">
      <alignment horizontal="center" wrapText="1"/>
    </xf>
    <xf numFmtId="0" fontId="11" fillId="55" borderId="1" xfId="0" applyFont="1" applyFill="1" applyBorder="1" applyAlignment="1">
      <alignment horizontal="center" vertical="center" wrapText="1"/>
    </xf>
    <xf numFmtId="0" fontId="49" fillId="55" borderId="1" xfId="0" applyFont="1" applyFill="1" applyBorder="1"/>
    <xf numFmtId="0" fontId="49" fillId="55" borderId="20" xfId="0" applyFont="1" applyFill="1" applyBorder="1" applyAlignment="1">
      <alignment horizontal="center" vertical="center"/>
    </xf>
    <xf numFmtId="0" fontId="49" fillId="55" borderId="0" xfId="0" applyFont="1" applyFill="1" applyAlignment="1">
      <alignment horizontal="left" wrapText="1"/>
    </xf>
    <xf numFmtId="0" fontId="49" fillId="0" borderId="20" xfId="0" applyFont="1" applyBorder="1" applyAlignment="1">
      <alignment horizontal="left" vertical="top" wrapText="1"/>
    </xf>
    <xf numFmtId="0" fontId="52" fillId="0" borderId="20" xfId="0" applyFont="1" applyBorder="1" applyAlignment="1">
      <alignment horizontal="center" vertical="center"/>
    </xf>
    <xf numFmtId="0" fontId="49" fillId="0" borderId="20" xfId="0" applyFont="1" applyBorder="1" applyAlignment="1">
      <alignment horizontal="left" vertical="center"/>
    </xf>
    <xf numFmtId="0" fontId="49" fillId="0" borderId="20" xfId="0" applyNumberFormat="1" applyFont="1" applyBorder="1" applyAlignment="1">
      <alignment horizontal="left" vertical="center" wrapText="1"/>
    </xf>
    <xf numFmtId="0" fontId="49" fillId="0" borderId="20" xfId="0" applyFont="1" applyBorder="1" applyAlignment="1">
      <alignment horizontal="left" vertical="top"/>
    </xf>
    <xf numFmtId="0" fontId="49" fillId="0" borderId="2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center" wrapText="1"/>
    </xf>
    <xf numFmtId="49" fontId="57" fillId="55" borderId="20" xfId="0" applyNumberFormat="1" applyFont="1" applyFill="1" applyBorder="1" applyAlignment="1">
      <alignment horizontal="center" vertical="center" wrapText="1"/>
    </xf>
    <xf numFmtId="14" fontId="57" fillId="0" borderId="20" xfId="0" applyNumberFormat="1" applyFont="1" applyBorder="1" applyAlignment="1">
      <alignment horizontal="left" vertical="center" wrapText="1"/>
    </xf>
    <xf numFmtId="0" fontId="51" fillId="55" borderId="20" xfId="0" applyFont="1" applyFill="1" applyBorder="1" applyAlignment="1">
      <alignment horizontal="left" vertical="center"/>
    </xf>
    <xf numFmtId="14" fontId="49" fillId="55" borderId="20" xfId="0" applyNumberFormat="1" applyFont="1" applyFill="1" applyBorder="1" applyAlignment="1">
      <alignment horizontal="left" vertical="center" wrapText="1"/>
    </xf>
    <xf numFmtId="0" fontId="49" fillId="0" borderId="24" xfId="0" applyFont="1" applyBorder="1" applyAlignment="1">
      <alignment vertical="top" wrapText="1"/>
    </xf>
    <xf numFmtId="0" fontId="53" fillId="0" borderId="20" xfId="0" applyFont="1" applyBorder="1" applyAlignment="1">
      <alignment horizontal="center" vertical="center" wrapText="1"/>
    </xf>
    <xf numFmtId="0" fontId="56" fillId="0" borderId="21" xfId="0" applyFont="1" applyBorder="1" applyAlignment="1">
      <alignment horizontal="center" vertical="center"/>
    </xf>
    <xf numFmtId="0" fontId="49" fillId="0" borderId="20" xfId="0" applyNumberFormat="1" applyFont="1" applyBorder="1" applyAlignment="1">
      <alignment horizontal="left" vertical="top" wrapText="1"/>
    </xf>
    <xf numFmtId="0" fontId="49" fillId="0" borderId="20" xfId="0" applyFont="1" applyBorder="1" applyAlignment="1">
      <alignment wrapText="1"/>
    </xf>
    <xf numFmtId="0" fontId="11" fillId="0" borderId="20" xfId="211" applyFont="1" applyBorder="1" applyAlignment="1">
      <alignment horizontal="center"/>
    </xf>
    <xf numFmtId="0" fontId="49" fillId="0" borderId="21" xfId="211" applyFont="1" applyBorder="1"/>
    <xf numFmtId="0" fontId="49" fillId="0" borderId="21" xfId="0" applyFont="1" applyBorder="1" applyAlignment="1">
      <alignment wrapText="1"/>
    </xf>
    <xf numFmtId="0" fontId="49" fillId="55" borderId="21" xfId="0" applyFont="1" applyFill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49" fillId="0" borderId="2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9" fillId="0" borderId="20" xfId="211" applyFont="1" applyBorder="1"/>
    <xf numFmtId="0" fontId="56" fillId="0" borderId="20" xfId="0" applyFont="1" applyBorder="1" applyAlignment="1">
      <alignment horizontal="center" vertical="center" wrapText="1"/>
    </xf>
    <xf numFmtId="0" fontId="49" fillId="0" borderId="20" xfId="0" applyFont="1" applyBorder="1" applyAlignment="1">
      <alignment vertical="center" wrapText="1"/>
    </xf>
    <xf numFmtId="0" fontId="49" fillId="0" borderId="21" xfId="0" applyFont="1" applyBorder="1" applyAlignment="1">
      <alignment vertical="center" wrapText="1"/>
    </xf>
    <xf numFmtId="0" fontId="56" fillId="0" borderId="21" xfId="0" applyFont="1" applyBorder="1" applyAlignment="1">
      <alignment horizontal="left" vertical="top" wrapText="1"/>
    </xf>
    <xf numFmtId="0" fontId="56" fillId="0" borderId="2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20" xfId="206" applyFont="1" applyBorder="1" applyAlignment="1">
      <alignment horizontal="left" vertical="center"/>
    </xf>
    <xf numFmtId="49" fontId="49" fillId="55" borderId="20" xfId="206" applyNumberFormat="1" applyFont="1" applyFill="1" applyBorder="1" applyAlignment="1">
      <alignment horizontal="left" vertical="center" wrapText="1"/>
    </xf>
    <xf numFmtId="0" fontId="49" fillId="0" borderId="20" xfId="206" applyNumberFormat="1" applyFont="1" applyBorder="1" applyAlignment="1">
      <alignment horizontal="left" vertical="center" wrapText="1"/>
    </xf>
    <xf numFmtId="0" fontId="49" fillId="55" borderId="20" xfId="206" applyFont="1" applyFill="1" applyBorder="1" applyAlignment="1">
      <alignment horizontal="left" vertical="center" wrapText="1"/>
    </xf>
    <xf numFmtId="0" fontId="49" fillId="0" borderId="20" xfId="206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49" fillId="0" borderId="1" xfId="0" applyFont="1" applyBorder="1" applyAlignment="1">
      <alignment vertical="top" wrapText="1"/>
    </xf>
    <xf numFmtId="0" fontId="54" fillId="0" borderId="1" xfId="0" applyFont="1" applyBorder="1" applyAlignment="1">
      <alignment vertical="top" wrapText="1"/>
    </xf>
    <xf numFmtId="0" fontId="49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49" fillId="55" borderId="1" xfId="0" applyFont="1" applyFill="1" applyBorder="1" applyAlignment="1">
      <alignment vertical="top" wrapText="1"/>
    </xf>
    <xf numFmtId="0" fontId="49" fillId="55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horizontal="center" wrapText="1"/>
    </xf>
    <xf numFmtId="0" fontId="49" fillId="0" borderId="20" xfId="0" applyFont="1" applyBorder="1" applyAlignment="1">
      <alignment horizontal="center" wrapText="1"/>
    </xf>
    <xf numFmtId="0" fontId="49" fillId="55" borderId="1" xfId="0" applyFont="1" applyFill="1" applyBorder="1" applyAlignment="1">
      <alignment horizontal="center" wrapText="1"/>
    </xf>
    <xf numFmtId="0" fontId="49" fillId="57" borderId="1" xfId="0" applyFont="1" applyFill="1" applyBorder="1" applyAlignment="1">
      <alignment horizontal="center" vertical="center" wrapText="1"/>
    </xf>
    <xf numFmtId="0" fontId="49" fillId="57" borderId="2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left" vertical="top" wrapText="1"/>
    </xf>
    <xf numFmtId="0" fontId="4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58" fillId="0" borderId="20" xfId="0" applyFont="1" applyBorder="1" applyAlignment="1">
      <alignment wrapText="1"/>
    </xf>
    <xf numFmtId="0" fontId="58" fillId="0" borderId="20" xfId="0" applyFont="1" applyBorder="1" applyAlignment="1">
      <alignment horizontal="left" vertical="top" wrapText="1"/>
    </xf>
    <xf numFmtId="49" fontId="57" fillId="0" borderId="20" xfId="0" applyNumberFormat="1" applyFont="1" applyBorder="1" applyAlignment="1">
      <alignment horizontal="center" vertical="center" wrapText="1"/>
    </xf>
    <xf numFmtId="49" fontId="56" fillId="55" borderId="20" xfId="0" applyNumberFormat="1" applyFont="1" applyFill="1" applyBorder="1" applyAlignment="1">
      <alignment horizontal="center" vertical="center" wrapText="1"/>
    </xf>
    <xf numFmtId="49" fontId="56" fillId="55" borderId="20" xfId="0" applyNumberFormat="1" applyFont="1" applyFill="1" applyBorder="1" applyAlignment="1">
      <alignment horizontal="center" vertical="center"/>
    </xf>
    <xf numFmtId="49" fontId="49" fillId="0" borderId="20" xfId="0" applyNumberFormat="1" applyFont="1" applyFill="1" applyBorder="1" applyAlignment="1">
      <alignment horizontal="center" vertical="center" wrapText="1"/>
    </xf>
    <xf numFmtId="49" fontId="49" fillId="55" borderId="20" xfId="0" applyNumberFormat="1" applyFont="1" applyFill="1" applyBorder="1" applyAlignment="1">
      <alignment horizontal="center" vertical="center" wrapText="1"/>
    </xf>
    <xf numFmtId="49" fontId="49" fillId="0" borderId="22" xfId="0" applyNumberFormat="1" applyFont="1" applyFill="1" applyBorder="1" applyAlignment="1">
      <alignment horizontal="center" vertical="center" wrapText="1"/>
    </xf>
    <xf numFmtId="0" fontId="56" fillId="55" borderId="20" xfId="0" applyFont="1" applyFill="1" applyBorder="1" applyAlignment="1">
      <alignment horizontal="center" vertical="center" wrapText="1"/>
    </xf>
    <xf numFmtId="0" fontId="49" fillId="0" borderId="20" xfId="0" applyFont="1" applyFill="1" applyBorder="1" applyAlignment="1">
      <alignment horizontal="center" vertical="center" wrapText="1"/>
    </xf>
    <xf numFmtId="0" fontId="49" fillId="0" borderId="22" xfId="0" applyFont="1" applyFill="1" applyBorder="1" applyAlignment="1">
      <alignment horizontal="center" vertical="center" wrapText="1"/>
    </xf>
    <xf numFmtId="0" fontId="11" fillId="57" borderId="20" xfId="0" applyNumberFormat="1" applyFont="1" applyFill="1" applyBorder="1" applyAlignment="1">
      <alignment horizontal="center"/>
    </xf>
    <xf numFmtId="14" fontId="49" fillId="0" borderId="20" xfId="0" applyNumberFormat="1" applyFont="1" applyFill="1" applyBorder="1" applyAlignment="1">
      <alignment horizontal="left" vertical="top" wrapText="1"/>
    </xf>
    <xf numFmtId="0" fontId="49" fillId="57" borderId="20" xfId="0" applyFont="1" applyFill="1" applyBorder="1" applyAlignment="1">
      <alignment horizontal="center" vertical="center"/>
    </xf>
    <xf numFmtId="0" fontId="49" fillId="0" borderId="24" xfId="0" applyFont="1" applyBorder="1" applyAlignment="1">
      <alignment horizontal="left" vertical="top" wrapText="1"/>
    </xf>
    <xf numFmtId="0" fontId="50" fillId="57" borderId="1" xfId="0" applyFont="1" applyFill="1" applyBorder="1" applyAlignment="1">
      <alignment horizontal="center" vertical="center" wrapText="1"/>
    </xf>
    <xf numFmtId="0" fontId="50" fillId="57" borderId="0" xfId="0" applyFont="1" applyFill="1" applyAlignment="1">
      <alignment horizontal="center"/>
    </xf>
    <xf numFmtId="0" fontId="59" fillId="0" borderId="20" xfId="0" applyFont="1" applyBorder="1" applyAlignment="1">
      <alignment horizontal="center"/>
    </xf>
    <xf numFmtId="0" fontId="49" fillId="57" borderId="20" xfId="0" applyFont="1" applyFill="1" applyBorder="1" applyAlignment="1">
      <alignment horizontal="center"/>
    </xf>
    <xf numFmtId="0" fontId="59" fillId="0" borderId="20" xfId="0" applyNumberFormat="1" applyFont="1" applyBorder="1" applyAlignment="1">
      <alignment horizontal="left" vertical="top" wrapText="1"/>
    </xf>
    <xf numFmtId="0" fontId="59" fillId="0" borderId="2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0" xfId="212" applyFont="1" applyBorder="1" applyAlignment="1">
      <alignment horizontal="center" vertical="center"/>
    </xf>
    <xf numFmtId="0" fontId="11" fillId="0" borderId="21" xfId="212" applyFont="1" applyBorder="1" applyAlignment="1">
      <alignment horizontal="center" vertical="center"/>
    </xf>
    <xf numFmtId="0" fontId="60" fillId="0" borderId="20" xfId="212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NumberFormat="1" applyFont="1" applyBorder="1" applyAlignment="1">
      <alignment horizontal="center" vertical="center" wrapText="1"/>
    </xf>
    <xf numFmtId="0" fontId="60" fillId="0" borderId="21" xfId="212" applyFont="1" applyBorder="1" applyAlignment="1">
      <alignment horizontal="center"/>
    </xf>
    <xf numFmtId="0" fontId="1" fillId="0" borderId="20" xfId="212" applyBorder="1" applyAlignment="1">
      <alignment horizontal="center"/>
    </xf>
    <xf numFmtId="0" fontId="60" fillId="0" borderId="20" xfId="0" applyFont="1" applyBorder="1"/>
    <xf numFmtId="0" fontId="60" fillId="0" borderId="20" xfId="0" applyFont="1" applyBorder="1" applyAlignment="1">
      <alignment horizontal="center"/>
    </xf>
    <xf numFmtId="0" fontId="60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60" fillId="0" borderId="20" xfId="0" applyFont="1" applyBorder="1" applyAlignment="1">
      <alignment wrapText="1"/>
    </xf>
    <xf numFmtId="0" fontId="55" fillId="57" borderId="20" xfId="0" applyFont="1" applyFill="1" applyBorder="1" applyAlignment="1">
      <alignment horizontal="center"/>
    </xf>
    <xf numFmtId="49" fontId="56" fillId="56" borderId="20" xfId="206" applyNumberFormat="1" applyFont="1" applyFill="1" applyBorder="1" applyAlignment="1">
      <alignment horizontal="left" vertical="center" wrapText="1"/>
    </xf>
    <xf numFmtId="0" fontId="50" fillId="0" borderId="21" xfId="206" applyFont="1" applyBorder="1" applyAlignment="1">
      <alignment horizontal="center" vertical="top"/>
    </xf>
    <xf numFmtId="0" fontId="56" fillId="0" borderId="21" xfId="0" applyFont="1" applyBorder="1" applyAlignment="1">
      <alignment horizontal="left" wrapText="1"/>
    </xf>
    <xf numFmtId="0" fontId="56" fillId="0" borderId="21" xfId="0" applyFont="1" applyFill="1" applyBorder="1" applyAlignment="1">
      <alignment horizontal="left" vertical="center" wrapText="1"/>
    </xf>
    <xf numFmtId="0" fontId="56" fillId="0" borderId="20" xfId="0" applyFont="1" applyBorder="1" applyAlignment="1">
      <alignment horizontal="left" vertical="center" wrapText="1"/>
    </xf>
    <xf numFmtId="0" fontId="56" fillId="0" borderId="20" xfId="206" applyNumberFormat="1" applyFont="1" applyBorder="1" applyAlignment="1">
      <alignment horizontal="left" vertical="top" wrapText="1"/>
    </xf>
    <xf numFmtId="0" fontId="56" fillId="0" borderId="21" xfId="0" applyFont="1" applyBorder="1" applyAlignment="1">
      <alignment horizontal="center"/>
    </xf>
    <xf numFmtId="0" fontId="49" fillId="57" borderId="20" xfId="206" applyFont="1" applyFill="1" applyBorder="1" applyAlignment="1">
      <alignment horizontal="center" vertical="top"/>
    </xf>
    <xf numFmtId="0" fontId="56" fillId="0" borderId="21" xfId="0" applyFont="1" applyBorder="1" applyAlignment="1">
      <alignment horizontal="center" wrapText="1"/>
    </xf>
    <xf numFmtId="0" fontId="50" fillId="57" borderId="20" xfId="206" applyFont="1" applyFill="1" applyBorder="1" applyAlignment="1">
      <alignment horizontal="center" vertical="top"/>
    </xf>
    <xf numFmtId="0" fontId="59" fillId="0" borderId="21" xfId="0" applyFont="1" applyBorder="1" applyAlignment="1">
      <alignment horizontal="center"/>
    </xf>
    <xf numFmtId="0" fontId="49" fillId="57" borderId="1" xfId="0" applyFont="1" applyFill="1" applyBorder="1" applyAlignment="1">
      <alignment horizontal="center"/>
    </xf>
    <xf numFmtId="0" fontId="59" fillId="0" borderId="21" xfId="0" applyFont="1" applyBorder="1" applyAlignment="1">
      <alignment horizontal="left" vertical="center" wrapText="1"/>
    </xf>
    <xf numFmtId="0" fontId="11" fillId="57" borderId="20" xfId="0" applyFont="1" applyFill="1" applyBorder="1" applyAlignment="1">
      <alignment horizontal="center" vertical="center" wrapText="1"/>
    </xf>
    <xf numFmtId="0" fontId="50" fillId="57" borderId="1" xfId="0" applyFont="1" applyFill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 wrapText="1"/>
    </xf>
    <xf numFmtId="0" fontId="49" fillId="0" borderId="25" xfId="0" applyFont="1" applyBorder="1" applyAlignment="1">
      <alignment horizontal="center" vertical="center" wrapText="1"/>
    </xf>
    <xf numFmtId="0" fontId="49" fillId="0" borderId="26" xfId="0" applyFont="1" applyBorder="1" applyAlignment="1">
      <alignment horizontal="center" vertical="center" wrapText="1"/>
    </xf>
    <xf numFmtId="0" fontId="49" fillId="0" borderId="22" xfId="0" applyFont="1" applyBorder="1" applyAlignment="1">
      <alignment horizontal="center"/>
    </xf>
    <xf numFmtId="0" fontId="49" fillId="0" borderId="25" xfId="0" applyFont="1" applyBorder="1" applyAlignment="1">
      <alignment horizontal="center"/>
    </xf>
    <xf numFmtId="0" fontId="49" fillId="0" borderId="26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49" fillId="0" borderId="22" xfId="206" applyFont="1" applyBorder="1" applyAlignment="1">
      <alignment horizontal="center" vertical="top"/>
    </xf>
    <xf numFmtId="0" fontId="49" fillId="0" borderId="25" xfId="206" applyFont="1" applyBorder="1" applyAlignment="1">
      <alignment horizontal="center" vertical="top"/>
    </xf>
    <xf numFmtId="0" fontId="49" fillId="0" borderId="26" xfId="206" applyFont="1" applyBorder="1" applyAlignment="1">
      <alignment horizontal="center" vertical="top"/>
    </xf>
    <xf numFmtId="0" fontId="11" fillId="0" borderId="22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55" borderId="22" xfId="206" applyNumberFormat="1" applyFont="1" applyFill="1" applyBorder="1" applyAlignment="1">
      <alignment horizontal="center" vertical="center" wrapText="1"/>
    </xf>
    <xf numFmtId="0" fontId="11" fillId="55" borderId="25" xfId="206" applyNumberFormat="1" applyFont="1" applyFill="1" applyBorder="1" applyAlignment="1">
      <alignment horizontal="center" vertical="center" wrapText="1"/>
    </xf>
    <xf numFmtId="0" fontId="11" fillId="55" borderId="26" xfId="206" applyNumberFormat="1" applyFont="1" applyFill="1" applyBorder="1" applyAlignment="1">
      <alignment horizontal="center" vertical="center" wrapText="1"/>
    </xf>
  </cellXfs>
  <cellStyles count="213">
    <cellStyle name="20% - Акцент1 2" xfId="45"/>
    <cellStyle name="20% - Акцент1 3" xfId="127"/>
    <cellStyle name="20% - Акцент1 3 2" xfId="186"/>
    <cellStyle name="20% - Акцент1 4" xfId="21"/>
    <cellStyle name="20% - Акцент1 4 2" xfId="160"/>
    <cellStyle name="20% - Акцент2 2" xfId="46"/>
    <cellStyle name="20% - Акцент2 3" xfId="131"/>
    <cellStyle name="20% - Акцент2 3 2" xfId="188"/>
    <cellStyle name="20% - Акцент2 4" xfId="25"/>
    <cellStyle name="20% - Акцент2 4 2" xfId="162"/>
    <cellStyle name="20% - Акцент3 2" xfId="47"/>
    <cellStyle name="20% - Акцент3 3" xfId="135"/>
    <cellStyle name="20% - Акцент3 3 2" xfId="190"/>
    <cellStyle name="20% - Акцент3 4" xfId="29"/>
    <cellStyle name="20% - Акцент3 4 2" xfId="164"/>
    <cellStyle name="20% - Акцент4 2" xfId="48"/>
    <cellStyle name="20% - Акцент4 3" xfId="139"/>
    <cellStyle name="20% - Акцент4 3 2" xfId="192"/>
    <cellStyle name="20% - Акцент4 4" xfId="33"/>
    <cellStyle name="20% - Акцент4 4 2" xfId="166"/>
    <cellStyle name="20% - Акцент5 2" xfId="49"/>
    <cellStyle name="20% - Акцент5 3" xfId="143"/>
    <cellStyle name="20% - Акцент5 3 2" xfId="194"/>
    <cellStyle name="20% - Акцент5 4" xfId="37"/>
    <cellStyle name="20% - Акцент5 4 2" xfId="168"/>
    <cellStyle name="20% - Акцент6 2" xfId="50"/>
    <cellStyle name="20% - Акцент6 3" xfId="147"/>
    <cellStyle name="20% - Акцент6 3 2" xfId="196"/>
    <cellStyle name="20% - Акцент6 4" xfId="41"/>
    <cellStyle name="20% - Акцент6 4 2" xfId="170"/>
    <cellStyle name="40% - Акцент1 2" xfId="51"/>
    <cellStyle name="40% - Акцент1 3" xfId="128"/>
    <cellStyle name="40% - Акцент1 3 2" xfId="187"/>
    <cellStyle name="40% - Акцент1 4" xfId="22"/>
    <cellStyle name="40% - Акцент1 4 2" xfId="161"/>
    <cellStyle name="40% - Акцент2 2" xfId="52"/>
    <cellStyle name="40% - Акцент2 3" xfId="132"/>
    <cellStyle name="40% - Акцент2 3 2" xfId="189"/>
    <cellStyle name="40% - Акцент2 4" xfId="26"/>
    <cellStyle name="40% - Акцент2 4 2" xfId="163"/>
    <cellStyle name="40% - Акцент3 2" xfId="53"/>
    <cellStyle name="40% - Акцент3 3" xfId="136"/>
    <cellStyle name="40% - Акцент3 3 2" xfId="191"/>
    <cellStyle name="40% - Акцент3 4" xfId="30"/>
    <cellStyle name="40% - Акцент3 4 2" xfId="165"/>
    <cellStyle name="40% - Акцент4 2" xfId="54"/>
    <cellStyle name="40% - Акцент4 3" xfId="140"/>
    <cellStyle name="40% - Акцент4 3 2" xfId="193"/>
    <cellStyle name="40% - Акцент4 4" xfId="34"/>
    <cellStyle name="40% - Акцент4 4 2" xfId="167"/>
    <cellStyle name="40% - Акцент5 2" xfId="55"/>
    <cellStyle name="40% - Акцент5 3" xfId="144"/>
    <cellStyle name="40% - Акцент5 3 2" xfId="195"/>
    <cellStyle name="40% - Акцент5 4" xfId="38"/>
    <cellStyle name="40% - Акцент5 4 2" xfId="169"/>
    <cellStyle name="40% - Акцент6 2" xfId="56"/>
    <cellStyle name="40% - Акцент6 3" xfId="148"/>
    <cellStyle name="40% - Акцент6 3 2" xfId="197"/>
    <cellStyle name="40% - Акцент6 4" xfId="42"/>
    <cellStyle name="40% - Акцент6 4 2" xfId="171"/>
    <cellStyle name="60% - Акцент1 2" xfId="57"/>
    <cellStyle name="60% - Акцент1 3" xfId="129"/>
    <cellStyle name="60% - Акцент1 4" xfId="23"/>
    <cellStyle name="60% - Акцент2 2" xfId="58"/>
    <cellStyle name="60% - Акцент2 3" xfId="133"/>
    <cellStyle name="60% - Акцент2 4" xfId="27"/>
    <cellStyle name="60% - Акцент3 2" xfId="59"/>
    <cellStyle name="60% - Акцент3 3" xfId="137"/>
    <cellStyle name="60% - Акцент3 4" xfId="31"/>
    <cellStyle name="60% - Акцент4 2" xfId="60"/>
    <cellStyle name="60% - Акцент4 3" xfId="141"/>
    <cellStyle name="60% - Акцент4 4" xfId="35"/>
    <cellStyle name="60% - Акцент5 2" xfId="61"/>
    <cellStyle name="60% - Акцент5 3" xfId="145"/>
    <cellStyle name="60% - Акцент5 4" xfId="39"/>
    <cellStyle name="60% - Акцент6 2" xfId="62"/>
    <cellStyle name="60% - Акцент6 3" xfId="149"/>
    <cellStyle name="60% - Акцент6 4" xfId="43"/>
    <cellStyle name="Excel Built-in Normal" xfId="63"/>
    <cellStyle name="Акцент1 2" xfId="64"/>
    <cellStyle name="Акцент1 3" xfId="126"/>
    <cellStyle name="Акцент1 4" xfId="20"/>
    <cellStyle name="Акцент2 2" xfId="65"/>
    <cellStyle name="Акцент2 3" xfId="130"/>
    <cellStyle name="Акцент2 4" xfId="24"/>
    <cellStyle name="Акцент3 2" xfId="66"/>
    <cellStyle name="Акцент3 3" xfId="134"/>
    <cellStyle name="Акцент3 4" xfId="28"/>
    <cellStyle name="Акцент4 2" xfId="67"/>
    <cellStyle name="Акцент4 3" xfId="138"/>
    <cellStyle name="Акцент4 4" xfId="32"/>
    <cellStyle name="Акцент5 2" xfId="68"/>
    <cellStyle name="Акцент5 3" xfId="142"/>
    <cellStyle name="Акцент5 4" xfId="36"/>
    <cellStyle name="Акцент6 2" xfId="69"/>
    <cellStyle name="Акцент6 3" xfId="146"/>
    <cellStyle name="Акцент6 4" xfId="40"/>
    <cellStyle name="Ввод  2" xfId="70"/>
    <cellStyle name="Ввод  3" xfId="117"/>
    <cellStyle name="Ввод  4" xfId="11"/>
    <cellStyle name="Вывод 2" xfId="71"/>
    <cellStyle name="Вывод 3" xfId="118"/>
    <cellStyle name="Вывод 4" xfId="12"/>
    <cellStyle name="Вычисление 2" xfId="72"/>
    <cellStyle name="Вычисление 3" xfId="119"/>
    <cellStyle name="Вычисление 4" xfId="13"/>
    <cellStyle name="Заголовок 1 2" xfId="73"/>
    <cellStyle name="Заголовок 1 3" xfId="110"/>
    <cellStyle name="Заголовок 1 4" xfId="4"/>
    <cellStyle name="Заголовок 2 2" xfId="74"/>
    <cellStyle name="Заголовок 2 3" xfId="111"/>
    <cellStyle name="Заголовок 2 4" xfId="5"/>
    <cellStyle name="Заголовок 3 2" xfId="75"/>
    <cellStyle name="Заголовок 3 3" xfId="112"/>
    <cellStyle name="Заголовок 3 4" xfId="6"/>
    <cellStyle name="Заголовок 4 2" xfId="76"/>
    <cellStyle name="Заголовок 4 3" xfId="113"/>
    <cellStyle name="Заголовок 4 4" xfId="7"/>
    <cellStyle name="Итог 2" xfId="77"/>
    <cellStyle name="Итог 3" xfId="125"/>
    <cellStyle name="Итог 4" xfId="19"/>
    <cellStyle name="Контрольная ячейка 2" xfId="78"/>
    <cellStyle name="Контрольная ячейка 3" xfId="121"/>
    <cellStyle name="Контрольная ячейка 4" xfId="15"/>
    <cellStyle name="Название 2" xfId="79"/>
    <cellStyle name="Название 3" xfId="109"/>
    <cellStyle name="Название 4" xfId="3"/>
    <cellStyle name="Нейтральный 2" xfId="80"/>
    <cellStyle name="Нейтральный 3" xfId="116"/>
    <cellStyle name="Нейтральный 4" xfId="10"/>
    <cellStyle name="Обычный" xfId="0" builtinId="0"/>
    <cellStyle name="Обычный 10" xfId="151"/>
    <cellStyle name="Обычный 10 2" xfId="199"/>
    <cellStyle name="Обычный 11" xfId="152"/>
    <cellStyle name="Обычный 11 2" xfId="200"/>
    <cellStyle name="Обычный 12" xfId="154"/>
    <cellStyle name="Обычный 12 2" xfId="202"/>
    <cellStyle name="Обычный 13" xfId="155"/>
    <cellStyle name="Обычный 13 2" xfId="203"/>
    <cellStyle name="Обычный 14" xfId="2"/>
    <cellStyle name="Обычный 14 2" xfId="158"/>
    <cellStyle name="Обычный 15" xfId="1"/>
    <cellStyle name="Обычный 16" xfId="157"/>
    <cellStyle name="Обычный 17" xfId="205"/>
    <cellStyle name="Обычный 18" xfId="206"/>
    <cellStyle name="Обычный 19" xfId="207"/>
    <cellStyle name="Обычный 2" xfId="44"/>
    <cellStyle name="Обычный 2 2" xfId="93"/>
    <cellStyle name="Обычный 2 3" xfId="81"/>
    <cellStyle name="Обычный 2 4" xfId="156"/>
    <cellStyle name="Обычный 2 4 2" xfId="204"/>
    <cellStyle name="Обычный 20" xfId="208"/>
    <cellStyle name="Обычный 21" xfId="209"/>
    <cellStyle name="Обычный 22" xfId="210"/>
    <cellStyle name="Обычный 23" xfId="211"/>
    <cellStyle name="Обычный 24" xfId="212"/>
    <cellStyle name="Обычный 3" xfId="92"/>
    <cellStyle name="Обычный 3 2" xfId="96"/>
    <cellStyle name="Обычный 3 2 2" xfId="100"/>
    <cellStyle name="Обычный 3 2 2 2" xfId="106"/>
    <cellStyle name="Обычный 3 2 2 2 2" xfId="183"/>
    <cellStyle name="Обычный 3 2 2 3" xfId="177"/>
    <cellStyle name="Обычный 3 2 3" xfId="98"/>
    <cellStyle name="Обычный 3 2 3 2" xfId="104"/>
    <cellStyle name="Обычный 3 2 3 2 2" xfId="181"/>
    <cellStyle name="Обычный 3 2 3 3" xfId="175"/>
    <cellStyle name="Обычный 3 2 4" xfId="102"/>
    <cellStyle name="Обычный 3 2 4 2" xfId="179"/>
    <cellStyle name="Обычный 3 2 5" xfId="173"/>
    <cellStyle name="Обычный 3 3" xfId="99"/>
    <cellStyle name="Обычный 3 3 2" xfId="105"/>
    <cellStyle name="Обычный 3 3 2 2" xfId="182"/>
    <cellStyle name="Обычный 3 3 3" xfId="176"/>
    <cellStyle name="Обычный 3 4" xfId="97"/>
    <cellStyle name="Обычный 3 4 2" xfId="103"/>
    <cellStyle name="Обычный 3 4 2 2" xfId="180"/>
    <cellStyle name="Обычный 3 4 3" xfId="174"/>
    <cellStyle name="Обычный 3 5" xfId="101"/>
    <cellStyle name="Обычный 3 5 2" xfId="178"/>
    <cellStyle name="Обычный 3 6" xfId="172"/>
    <cellStyle name="Обычный 4" xfId="107"/>
    <cellStyle name="Обычный 5" xfId="108"/>
    <cellStyle name="Обычный 5 2" xfId="184"/>
    <cellStyle name="Обычный 6" xfId="82"/>
    <cellStyle name="Обычный 7" xfId="83"/>
    <cellStyle name="Обычный 8" xfId="150"/>
    <cellStyle name="Обычный 8 2" xfId="198"/>
    <cellStyle name="Обычный 9" xfId="153"/>
    <cellStyle name="Обычный 9 2" xfId="201"/>
    <cellStyle name="Плохой 2" xfId="84"/>
    <cellStyle name="Плохой 3" xfId="115"/>
    <cellStyle name="Плохой 4" xfId="9"/>
    <cellStyle name="Пояснение 2" xfId="85"/>
    <cellStyle name="Пояснение 3" xfId="124"/>
    <cellStyle name="Пояснение 4" xfId="18"/>
    <cellStyle name="Примечание 2" xfId="86"/>
    <cellStyle name="Примечание 3" xfId="123"/>
    <cellStyle name="Примечание 3 2" xfId="185"/>
    <cellStyle name="Примечание 4" xfId="17"/>
    <cellStyle name="Примечание 4 2" xfId="159"/>
    <cellStyle name="Процентный 2" xfId="94"/>
    <cellStyle name="Процентный 3" xfId="87"/>
    <cellStyle name="Связанная ячейка 2" xfId="88"/>
    <cellStyle name="Связанная ячейка 3" xfId="120"/>
    <cellStyle name="Связанная ячейка 4" xfId="14"/>
    <cellStyle name="Текст предупреждения 2" xfId="89"/>
    <cellStyle name="Текст предупреждения 3" xfId="122"/>
    <cellStyle name="Текст предупреждения 4" xfId="16"/>
    <cellStyle name="Финансовый 2" xfId="95"/>
    <cellStyle name="Финансовый 3" xfId="90"/>
    <cellStyle name="Хороший 2" xfId="91"/>
    <cellStyle name="Хороший 3" xfId="114"/>
    <cellStyle name="Хороший 4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0"/>
  <sheetViews>
    <sheetView tabSelected="1" zoomScale="55" zoomScaleNormal="55" workbookViewId="0">
      <selection activeCell="P142" sqref="P142"/>
    </sheetView>
  </sheetViews>
  <sheetFormatPr defaultRowHeight="15.75" x14ac:dyDescent="0.25"/>
  <cols>
    <col min="1" max="1" width="4.7109375" style="1" customWidth="1"/>
    <col min="2" max="2" width="5.42578125" style="1" customWidth="1"/>
    <col min="3" max="3" width="56.42578125" style="1" customWidth="1"/>
    <col min="4" max="4" width="15" style="1" customWidth="1"/>
    <col min="5" max="5" width="15.85546875" style="1" customWidth="1"/>
    <col min="6" max="6" width="17.28515625" style="1" customWidth="1"/>
    <col min="7" max="7" width="18.28515625" style="1" customWidth="1"/>
    <col min="8" max="8" width="15.5703125" style="1" customWidth="1"/>
    <col min="9" max="9" width="16" style="1" customWidth="1"/>
    <col min="10" max="10" width="14.85546875" style="1" customWidth="1"/>
    <col min="11" max="11" width="16" style="1" customWidth="1"/>
    <col min="12" max="12" width="35" style="1" customWidth="1"/>
    <col min="13" max="13" width="30.85546875" style="1" customWidth="1"/>
    <col min="14" max="16384" width="9.140625" style="1"/>
  </cols>
  <sheetData>
    <row r="1" spans="1:14" ht="49.5" customHeight="1" x14ac:dyDescent="0.25">
      <c r="D1" s="1" t="s">
        <v>260</v>
      </c>
      <c r="J1" s="215" t="s">
        <v>1</v>
      </c>
      <c r="K1" s="215"/>
      <c r="L1" s="215"/>
      <c r="M1" s="215"/>
    </row>
    <row r="4" spans="1:14" x14ac:dyDescent="0.25">
      <c r="A4" s="2"/>
      <c r="B4" s="216" t="s">
        <v>235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"/>
    </row>
    <row r="5" spans="1:14" x14ac:dyDescent="0.25">
      <c r="A5" s="2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"/>
    </row>
    <row r="6" spans="1:14" ht="150" customHeight="1" x14ac:dyDescent="0.25">
      <c r="B6" s="27" t="s">
        <v>0</v>
      </c>
      <c r="C6" s="27" t="s">
        <v>11</v>
      </c>
      <c r="D6" s="27" t="s">
        <v>2</v>
      </c>
      <c r="E6" s="27" t="s">
        <v>3</v>
      </c>
      <c r="F6" s="27" t="s">
        <v>4</v>
      </c>
      <c r="G6" s="27" t="s">
        <v>5</v>
      </c>
      <c r="H6" s="27" t="s">
        <v>6</v>
      </c>
      <c r="I6" s="27" t="s">
        <v>7</v>
      </c>
      <c r="J6" s="27" t="s">
        <v>8</v>
      </c>
      <c r="K6" s="27" t="s">
        <v>9</v>
      </c>
      <c r="L6" s="27" t="s">
        <v>10</v>
      </c>
      <c r="M6" s="27" t="s">
        <v>12</v>
      </c>
    </row>
    <row r="7" spans="1:14" x14ac:dyDescent="0.25">
      <c r="B7" s="27">
        <v>1</v>
      </c>
      <c r="C7" s="27">
        <v>2</v>
      </c>
      <c r="D7" s="27">
        <v>3</v>
      </c>
      <c r="E7" s="27">
        <v>4</v>
      </c>
      <c r="F7" s="27">
        <v>5</v>
      </c>
      <c r="G7" s="27">
        <v>6</v>
      </c>
      <c r="H7" s="27">
        <v>7</v>
      </c>
      <c r="I7" s="27">
        <v>8</v>
      </c>
      <c r="J7" s="27">
        <v>9</v>
      </c>
      <c r="K7" s="27">
        <v>10</v>
      </c>
      <c r="L7" s="27">
        <v>11</v>
      </c>
      <c r="M7" s="27">
        <v>12</v>
      </c>
    </row>
    <row r="8" spans="1:14" ht="27" customHeight="1" x14ac:dyDescent="0.25">
      <c r="B8" s="27"/>
      <c r="C8" s="83" t="s">
        <v>13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8"/>
    </row>
    <row r="9" spans="1:14" ht="24" customHeight="1" x14ac:dyDescent="0.3">
      <c r="B9" s="27"/>
      <c r="C9" s="179" t="s">
        <v>127</v>
      </c>
      <c r="D9" s="27"/>
      <c r="E9" s="27"/>
      <c r="F9" s="27"/>
      <c r="G9" s="27"/>
      <c r="H9" s="27"/>
      <c r="I9" s="27"/>
      <c r="J9" s="27"/>
      <c r="K9" s="27"/>
      <c r="L9" s="153"/>
      <c r="M9" s="143"/>
    </row>
    <row r="10" spans="1:14" ht="29.25" customHeight="1" x14ac:dyDescent="0.25">
      <c r="B10" s="27">
        <v>1</v>
      </c>
      <c r="C10" s="84" t="s">
        <v>14</v>
      </c>
      <c r="D10" s="27">
        <v>1</v>
      </c>
      <c r="E10" s="27">
        <f>D10*564/100</f>
        <v>5.64</v>
      </c>
      <c r="F10" s="27">
        <v>0</v>
      </c>
      <c r="G10" s="27">
        <f>F10*564/100</f>
        <v>0</v>
      </c>
      <c r="H10" s="27">
        <v>0</v>
      </c>
      <c r="I10" s="27">
        <f>H10*564/100</f>
        <v>0</v>
      </c>
      <c r="J10" s="27">
        <f>H10-F10</f>
        <v>0</v>
      </c>
      <c r="K10" s="103">
        <f>I10-G10</f>
        <v>0</v>
      </c>
      <c r="L10" s="153"/>
      <c r="M10" s="144"/>
    </row>
    <row r="11" spans="1:14" ht="37.5" customHeight="1" x14ac:dyDescent="0.3">
      <c r="B11" s="6">
        <v>2</v>
      </c>
      <c r="C11" s="85" t="s">
        <v>119</v>
      </c>
      <c r="D11" s="6">
        <v>5</v>
      </c>
      <c r="E11" s="136">
        <f t="shared" ref="E11:E74" si="0">D11*564/100</f>
        <v>28.2</v>
      </c>
      <c r="F11" s="136">
        <v>1</v>
      </c>
      <c r="G11" s="136">
        <f t="shared" ref="G11:G74" si="1">F11*564/100</f>
        <v>5.64</v>
      </c>
      <c r="H11" s="129">
        <v>0</v>
      </c>
      <c r="I11" s="136">
        <f t="shared" ref="I11:I74" si="2">H11*564/100</f>
        <v>0</v>
      </c>
      <c r="J11" s="6">
        <f t="shared" ref="J11:J73" si="3">H11-F11</f>
        <v>-1</v>
      </c>
      <c r="K11" s="21">
        <f t="shared" ref="K11:K73" si="4">I11-G11</f>
        <v>-5.64</v>
      </c>
      <c r="L11" s="154"/>
      <c r="M11" s="145"/>
    </row>
    <row r="12" spans="1:14" ht="35.25" customHeight="1" x14ac:dyDescent="0.25">
      <c r="B12" s="6">
        <v>3</v>
      </c>
      <c r="C12" s="85" t="s">
        <v>208</v>
      </c>
      <c r="D12" s="6">
        <v>23</v>
      </c>
      <c r="E12" s="136">
        <f t="shared" si="0"/>
        <v>129.72</v>
      </c>
      <c r="F12" s="136">
        <v>0</v>
      </c>
      <c r="G12" s="136">
        <f t="shared" si="1"/>
        <v>0</v>
      </c>
      <c r="H12" s="129">
        <v>1</v>
      </c>
      <c r="I12" s="136">
        <f t="shared" si="2"/>
        <v>5.64</v>
      </c>
      <c r="J12" s="6">
        <f t="shared" si="3"/>
        <v>1</v>
      </c>
      <c r="K12" s="157">
        <f t="shared" si="4"/>
        <v>5.64</v>
      </c>
      <c r="L12" s="153" t="s">
        <v>375</v>
      </c>
      <c r="M12" s="143" t="s">
        <v>272</v>
      </c>
    </row>
    <row r="13" spans="1:14" ht="30" customHeight="1" x14ac:dyDescent="0.3">
      <c r="B13" s="6">
        <v>4</v>
      </c>
      <c r="C13" s="85" t="s">
        <v>15</v>
      </c>
      <c r="D13" s="6">
        <v>3</v>
      </c>
      <c r="E13" s="136">
        <f t="shared" si="0"/>
        <v>16.920000000000002</v>
      </c>
      <c r="F13" s="136">
        <v>0</v>
      </c>
      <c r="G13" s="136">
        <f t="shared" si="1"/>
        <v>0</v>
      </c>
      <c r="H13" s="129">
        <v>0</v>
      </c>
      <c r="I13" s="136">
        <f t="shared" si="2"/>
        <v>0</v>
      </c>
      <c r="J13" s="6">
        <f t="shared" si="3"/>
        <v>0</v>
      </c>
      <c r="K13" s="21">
        <f t="shared" si="4"/>
        <v>0</v>
      </c>
      <c r="L13" s="154"/>
      <c r="M13" s="145"/>
    </row>
    <row r="14" spans="1:14" ht="29.25" customHeight="1" x14ac:dyDescent="0.3">
      <c r="B14" s="6">
        <v>5</v>
      </c>
      <c r="C14" s="85" t="s">
        <v>16</v>
      </c>
      <c r="D14" s="6">
        <v>3</v>
      </c>
      <c r="E14" s="136">
        <f t="shared" si="0"/>
        <v>16.920000000000002</v>
      </c>
      <c r="F14" s="136">
        <v>1</v>
      </c>
      <c r="G14" s="136">
        <f t="shared" si="1"/>
        <v>5.64</v>
      </c>
      <c r="H14" s="129">
        <v>0</v>
      </c>
      <c r="I14" s="136">
        <f t="shared" si="2"/>
        <v>0</v>
      </c>
      <c r="J14" s="6">
        <f t="shared" si="3"/>
        <v>-1</v>
      </c>
      <c r="K14" s="21">
        <f t="shared" si="4"/>
        <v>-5.64</v>
      </c>
      <c r="L14" s="154"/>
      <c r="M14" s="145"/>
    </row>
    <row r="15" spans="1:14" ht="36" customHeight="1" x14ac:dyDescent="0.3">
      <c r="B15" s="6">
        <v>6</v>
      </c>
      <c r="C15" s="85" t="s">
        <v>17</v>
      </c>
      <c r="D15" s="6">
        <v>3</v>
      </c>
      <c r="E15" s="136">
        <f t="shared" si="0"/>
        <v>16.920000000000002</v>
      </c>
      <c r="F15" s="136">
        <v>0</v>
      </c>
      <c r="G15" s="136">
        <f t="shared" si="1"/>
        <v>0</v>
      </c>
      <c r="H15" s="129">
        <v>0</v>
      </c>
      <c r="I15" s="136">
        <f t="shared" si="2"/>
        <v>0</v>
      </c>
      <c r="J15" s="6">
        <f t="shared" si="3"/>
        <v>0</v>
      </c>
      <c r="K15" s="21">
        <f t="shared" si="4"/>
        <v>0</v>
      </c>
      <c r="L15" s="154"/>
      <c r="M15" s="145"/>
    </row>
    <row r="16" spans="1:14" ht="37.5" customHeight="1" x14ac:dyDescent="0.25">
      <c r="B16" s="6">
        <v>7</v>
      </c>
      <c r="C16" s="85" t="s">
        <v>18</v>
      </c>
      <c r="D16" s="6">
        <v>1</v>
      </c>
      <c r="E16" s="136">
        <f t="shared" si="0"/>
        <v>5.64</v>
      </c>
      <c r="F16" s="136">
        <v>0</v>
      </c>
      <c r="G16" s="136">
        <f t="shared" si="1"/>
        <v>0</v>
      </c>
      <c r="H16" s="129">
        <v>0</v>
      </c>
      <c r="I16" s="136">
        <f t="shared" si="2"/>
        <v>0</v>
      </c>
      <c r="J16" s="6">
        <f t="shared" si="3"/>
        <v>0</v>
      </c>
      <c r="K16" s="21">
        <f t="shared" si="4"/>
        <v>0</v>
      </c>
      <c r="L16" s="145"/>
      <c r="M16" s="145"/>
    </row>
    <row r="17" spans="2:13" ht="35.25" customHeight="1" x14ac:dyDescent="0.25">
      <c r="B17" s="6">
        <v>8</v>
      </c>
      <c r="C17" s="85" t="s">
        <v>110</v>
      </c>
      <c r="D17" s="6">
        <v>2</v>
      </c>
      <c r="E17" s="136">
        <f t="shared" si="0"/>
        <v>11.28</v>
      </c>
      <c r="F17" s="136">
        <v>0</v>
      </c>
      <c r="G17" s="136">
        <f t="shared" si="1"/>
        <v>0</v>
      </c>
      <c r="H17" s="129">
        <v>0</v>
      </c>
      <c r="I17" s="136">
        <f t="shared" si="2"/>
        <v>0</v>
      </c>
      <c r="J17" s="6">
        <f t="shared" si="3"/>
        <v>0</v>
      </c>
      <c r="K17" s="21">
        <f t="shared" si="4"/>
        <v>0</v>
      </c>
      <c r="L17" s="145"/>
      <c r="M17" s="144"/>
    </row>
    <row r="18" spans="2:13" ht="33" customHeight="1" x14ac:dyDescent="0.25">
      <c r="B18" s="6">
        <v>9</v>
      </c>
      <c r="C18" s="85" t="s">
        <v>19</v>
      </c>
      <c r="D18" s="6">
        <v>4</v>
      </c>
      <c r="E18" s="136">
        <f t="shared" si="0"/>
        <v>22.56</v>
      </c>
      <c r="F18" s="136">
        <v>0</v>
      </c>
      <c r="G18" s="136">
        <f t="shared" si="1"/>
        <v>0</v>
      </c>
      <c r="H18" s="129">
        <v>0</v>
      </c>
      <c r="I18" s="136">
        <f t="shared" si="2"/>
        <v>0</v>
      </c>
      <c r="J18" s="6">
        <f t="shared" si="3"/>
        <v>0</v>
      </c>
      <c r="K18" s="21">
        <f t="shared" si="4"/>
        <v>0</v>
      </c>
      <c r="L18" s="145"/>
      <c r="M18" s="145"/>
    </row>
    <row r="19" spans="2:13" ht="30.75" customHeight="1" x14ac:dyDescent="0.25">
      <c r="B19" s="6">
        <v>10</v>
      </c>
      <c r="C19" s="85" t="s">
        <v>124</v>
      </c>
      <c r="D19" s="6">
        <v>14</v>
      </c>
      <c r="E19" s="136">
        <f t="shared" si="0"/>
        <v>78.959999999999994</v>
      </c>
      <c r="F19" s="136">
        <v>0</v>
      </c>
      <c r="G19" s="136">
        <f t="shared" si="1"/>
        <v>0</v>
      </c>
      <c r="H19" s="129">
        <v>1</v>
      </c>
      <c r="I19" s="136">
        <f t="shared" si="2"/>
        <v>5.64</v>
      </c>
      <c r="J19" s="6">
        <f t="shared" si="3"/>
        <v>1</v>
      </c>
      <c r="K19" s="157">
        <f t="shared" si="4"/>
        <v>5.64</v>
      </c>
      <c r="L19" s="161" t="s">
        <v>376</v>
      </c>
      <c r="M19" s="56" t="s">
        <v>272</v>
      </c>
    </row>
    <row r="20" spans="2:13" ht="32.25" customHeight="1" x14ac:dyDescent="0.25">
      <c r="B20" s="6">
        <v>11</v>
      </c>
      <c r="C20" s="85" t="s">
        <v>20</v>
      </c>
      <c r="D20" s="6">
        <v>3</v>
      </c>
      <c r="E20" s="136">
        <f t="shared" si="0"/>
        <v>16.920000000000002</v>
      </c>
      <c r="F20" s="136">
        <v>0</v>
      </c>
      <c r="G20" s="136">
        <f t="shared" si="1"/>
        <v>0</v>
      </c>
      <c r="H20" s="129">
        <v>0</v>
      </c>
      <c r="I20" s="136">
        <f t="shared" si="2"/>
        <v>0</v>
      </c>
      <c r="J20" s="6">
        <f t="shared" si="3"/>
        <v>0</v>
      </c>
      <c r="K20" s="21">
        <f t="shared" si="4"/>
        <v>0</v>
      </c>
      <c r="L20" s="145"/>
      <c r="M20" s="145"/>
    </row>
    <row r="21" spans="2:13" ht="46.5" customHeight="1" x14ac:dyDescent="0.25">
      <c r="B21" s="6">
        <v>12</v>
      </c>
      <c r="C21" s="85" t="s">
        <v>21</v>
      </c>
      <c r="D21" s="6">
        <v>12</v>
      </c>
      <c r="E21" s="136">
        <f t="shared" si="0"/>
        <v>67.680000000000007</v>
      </c>
      <c r="F21" s="136">
        <v>0</v>
      </c>
      <c r="G21" s="136">
        <f t="shared" si="1"/>
        <v>0</v>
      </c>
      <c r="H21" s="129">
        <v>0</v>
      </c>
      <c r="I21" s="136">
        <f t="shared" si="2"/>
        <v>0</v>
      </c>
      <c r="J21" s="6">
        <f t="shared" si="3"/>
        <v>0</v>
      </c>
      <c r="K21" s="21">
        <f t="shared" si="4"/>
        <v>0</v>
      </c>
      <c r="L21" s="145"/>
      <c r="M21" s="145"/>
    </row>
    <row r="22" spans="2:13" ht="36.75" customHeight="1" x14ac:dyDescent="0.25">
      <c r="B22" s="6">
        <v>13</v>
      </c>
      <c r="C22" s="85" t="s">
        <v>22</v>
      </c>
      <c r="D22" s="6">
        <v>11</v>
      </c>
      <c r="E22" s="136">
        <f t="shared" si="0"/>
        <v>62.04</v>
      </c>
      <c r="F22" s="136">
        <v>0</v>
      </c>
      <c r="G22" s="136">
        <f t="shared" si="1"/>
        <v>0</v>
      </c>
      <c r="H22" s="129">
        <v>0</v>
      </c>
      <c r="I22" s="136">
        <f t="shared" si="2"/>
        <v>0</v>
      </c>
      <c r="J22" s="6">
        <f t="shared" si="3"/>
        <v>0</v>
      </c>
      <c r="K22" s="21">
        <f t="shared" si="4"/>
        <v>0</v>
      </c>
      <c r="L22" s="145"/>
      <c r="M22" s="145"/>
    </row>
    <row r="23" spans="2:13" ht="28.5" customHeight="1" x14ac:dyDescent="0.25">
      <c r="B23" s="6">
        <v>14</v>
      </c>
      <c r="C23" s="85" t="s">
        <v>243</v>
      </c>
      <c r="D23" s="6">
        <v>17</v>
      </c>
      <c r="E23" s="136">
        <f t="shared" si="0"/>
        <v>95.88</v>
      </c>
      <c r="F23" s="136">
        <v>2</v>
      </c>
      <c r="G23" s="136">
        <f t="shared" si="1"/>
        <v>11.28</v>
      </c>
      <c r="H23" s="129">
        <v>0</v>
      </c>
      <c r="I23" s="136">
        <f t="shared" si="2"/>
        <v>0</v>
      </c>
      <c r="J23" s="6">
        <f t="shared" si="3"/>
        <v>-2</v>
      </c>
      <c r="K23" s="21">
        <f t="shared" si="4"/>
        <v>-11.28</v>
      </c>
      <c r="L23" s="144"/>
      <c r="M23" s="144"/>
    </row>
    <row r="24" spans="2:13" ht="38.25" customHeight="1" x14ac:dyDescent="0.25">
      <c r="B24" s="6">
        <v>15</v>
      </c>
      <c r="C24" s="85" t="s">
        <v>232</v>
      </c>
      <c r="D24" s="6">
        <v>1</v>
      </c>
      <c r="E24" s="136">
        <f t="shared" si="0"/>
        <v>5.64</v>
      </c>
      <c r="F24" s="136">
        <v>0</v>
      </c>
      <c r="G24" s="136">
        <f t="shared" si="1"/>
        <v>0</v>
      </c>
      <c r="H24" s="129">
        <v>1</v>
      </c>
      <c r="I24" s="136">
        <f t="shared" si="2"/>
        <v>5.64</v>
      </c>
      <c r="J24" s="6">
        <f t="shared" si="3"/>
        <v>1</v>
      </c>
      <c r="K24" s="157">
        <f t="shared" si="4"/>
        <v>5.64</v>
      </c>
      <c r="L24" s="6" t="s">
        <v>377</v>
      </c>
      <c r="M24" s="56" t="s">
        <v>272</v>
      </c>
    </row>
    <row r="25" spans="2:13" ht="38.25" customHeight="1" x14ac:dyDescent="0.25">
      <c r="B25" s="6">
        <v>16</v>
      </c>
      <c r="C25" s="85" t="s">
        <v>23</v>
      </c>
      <c r="D25" s="6">
        <v>2</v>
      </c>
      <c r="E25" s="136">
        <f t="shared" si="0"/>
        <v>11.28</v>
      </c>
      <c r="F25" s="136">
        <v>0</v>
      </c>
      <c r="G25" s="136">
        <f t="shared" si="1"/>
        <v>0</v>
      </c>
      <c r="H25" s="129">
        <v>0</v>
      </c>
      <c r="I25" s="136">
        <f t="shared" si="2"/>
        <v>0</v>
      </c>
      <c r="J25" s="6">
        <f t="shared" si="3"/>
        <v>0</v>
      </c>
      <c r="K25" s="21">
        <f t="shared" si="4"/>
        <v>0</v>
      </c>
      <c r="L25" s="146"/>
      <c r="M25" s="144"/>
    </row>
    <row r="26" spans="2:13" ht="33.75" customHeight="1" x14ac:dyDescent="0.25">
      <c r="B26" s="6">
        <v>17</v>
      </c>
      <c r="C26" s="85" t="s">
        <v>24</v>
      </c>
      <c r="D26" s="6">
        <v>2</v>
      </c>
      <c r="E26" s="136">
        <f t="shared" si="0"/>
        <v>11.28</v>
      </c>
      <c r="F26" s="136">
        <v>0</v>
      </c>
      <c r="G26" s="136">
        <f t="shared" si="1"/>
        <v>0</v>
      </c>
      <c r="H26" s="129">
        <v>0</v>
      </c>
      <c r="I26" s="136">
        <f t="shared" si="2"/>
        <v>0</v>
      </c>
      <c r="J26" s="6">
        <f t="shared" si="3"/>
        <v>0</v>
      </c>
      <c r="K26" s="21">
        <f t="shared" si="4"/>
        <v>0</v>
      </c>
      <c r="L26" s="145"/>
      <c r="M26" s="145"/>
    </row>
    <row r="27" spans="2:13" ht="31.5" customHeight="1" x14ac:dyDescent="0.25">
      <c r="B27" s="6">
        <v>18</v>
      </c>
      <c r="C27" s="85" t="s">
        <v>25</v>
      </c>
      <c r="D27" s="6">
        <v>1</v>
      </c>
      <c r="E27" s="136">
        <f t="shared" si="0"/>
        <v>5.64</v>
      </c>
      <c r="F27" s="136">
        <v>0</v>
      </c>
      <c r="G27" s="136">
        <f t="shared" si="1"/>
        <v>0</v>
      </c>
      <c r="H27" s="129">
        <v>0</v>
      </c>
      <c r="I27" s="136">
        <f t="shared" si="2"/>
        <v>0</v>
      </c>
      <c r="J27" s="6">
        <f t="shared" si="3"/>
        <v>0</v>
      </c>
      <c r="K27" s="21">
        <f t="shared" si="4"/>
        <v>0</v>
      </c>
      <c r="L27" s="145"/>
      <c r="M27" s="145"/>
    </row>
    <row r="28" spans="2:13" ht="37.5" x14ac:dyDescent="0.25">
      <c r="B28" s="6">
        <v>19</v>
      </c>
      <c r="C28" s="85" t="s">
        <v>26</v>
      </c>
      <c r="D28" s="6">
        <v>3</v>
      </c>
      <c r="E28" s="136">
        <f t="shared" si="0"/>
        <v>16.920000000000002</v>
      </c>
      <c r="F28" s="136">
        <v>0</v>
      </c>
      <c r="G28" s="136">
        <f t="shared" si="1"/>
        <v>0</v>
      </c>
      <c r="H28" s="129">
        <v>0</v>
      </c>
      <c r="I28" s="136">
        <f t="shared" si="2"/>
        <v>0</v>
      </c>
      <c r="J28" s="6">
        <f t="shared" si="3"/>
        <v>0</v>
      </c>
      <c r="K28" s="21">
        <f t="shared" si="4"/>
        <v>0</v>
      </c>
      <c r="L28" s="145"/>
      <c r="M28" s="145"/>
    </row>
    <row r="29" spans="2:13" ht="30" customHeight="1" x14ac:dyDescent="0.25">
      <c r="B29" s="6">
        <v>20</v>
      </c>
      <c r="C29" s="85" t="s">
        <v>27</v>
      </c>
      <c r="D29" s="6">
        <v>1</v>
      </c>
      <c r="E29" s="136">
        <f t="shared" si="0"/>
        <v>5.64</v>
      </c>
      <c r="F29" s="136">
        <v>0</v>
      </c>
      <c r="G29" s="136">
        <f t="shared" si="1"/>
        <v>0</v>
      </c>
      <c r="H29" s="129">
        <v>0</v>
      </c>
      <c r="I29" s="136">
        <f t="shared" si="2"/>
        <v>0</v>
      </c>
      <c r="J29" s="6">
        <f t="shared" si="3"/>
        <v>0</v>
      </c>
      <c r="K29" s="21">
        <f t="shared" si="4"/>
        <v>0</v>
      </c>
      <c r="L29" s="145"/>
      <c r="M29" s="145"/>
    </row>
    <row r="30" spans="2:13" ht="37.5" x14ac:dyDescent="0.25">
      <c r="B30" s="6">
        <v>21</v>
      </c>
      <c r="C30" s="85" t="s">
        <v>28</v>
      </c>
      <c r="D30" s="6">
        <v>4</v>
      </c>
      <c r="E30" s="136">
        <f t="shared" si="0"/>
        <v>22.56</v>
      </c>
      <c r="F30" s="136">
        <v>0</v>
      </c>
      <c r="G30" s="136">
        <f t="shared" si="1"/>
        <v>0</v>
      </c>
      <c r="H30" s="129">
        <v>0</v>
      </c>
      <c r="I30" s="136">
        <f t="shared" si="2"/>
        <v>0</v>
      </c>
      <c r="J30" s="6">
        <f t="shared" si="3"/>
        <v>0</v>
      </c>
      <c r="K30" s="21">
        <f t="shared" si="4"/>
        <v>0</v>
      </c>
      <c r="L30" s="145"/>
      <c r="M30" s="145"/>
    </row>
    <row r="31" spans="2:13" ht="35.25" customHeight="1" x14ac:dyDescent="0.25">
      <c r="B31" s="6">
        <v>22</v>
      </c>
      <c r="C31" s="85" t="s">
        <v>29</v>
      </c>
      <c r="D31" s="6">
        <v>26</v>
      </c>
      <c r="E31" s="136">
        <f t="shared" si="0"/>
        <v>146.63999999999999</v>
      </c>
      <c r="F31" s="136">
        <v>0</v>
      </c>
      <c r="G31" s="136">
        <f t="shared" si="1"/>
        <v>0</v>
      </c>
      <c r="H31" s="129">
        <v>0</v>
      </c>
      <c r="I31" s="136">
        <f t="shared" si="2"/>
        <v>0</v>
      </c>
      <c r="J31" s="6">
        <f t="shared" si="3"/>
        <v>0</v>
      </c>
      <c r="K31" s="21">
        <f t="shared" si="4"/>
        <v>0</v>
      </c>
      <c r="L31" s="145"/>
      <c r="M31" s="145"/>
    </row>
    <row r="32" spans="2:13" ht="34.5" customHeight="1" x14ac:dyDescent="0.3">
      <c r="B32" s="6">
        <v>23</v>
      </c>
      <c r="C32" s="85" t="s">
        <v>30</v>
      </c>
      <c r="D32" s="6">
        <v>24</v>
      </c>
      <c r="E32" s="136">
        <f t="shared" si="0"/>
        <v>135.36000000000001</v>
      </c>
      <c r="F32" s="136">
        <v>4</v>
      </c>
      <c r="G32" s="136">
        <f t="shared" si="1"/>
        <v>22.56</v>
      </c>
      <c r="H32" s="129">
        <v>0</v>
      </c>
      <c r="I32" s="136">
        <f t="shared" si="2"/>
        <v>0</v>
      </c>
      <c r="J32" s="6">
        <f t="shared" si="3"/>
        <v>-4</v>
      </c>
      <c r="K32" s="21">
        <f t="shared" si="4"/>
        <v>-22.56</v>
      </c>
      <c r="L32" s="147"/>
      <c r="M32" s="147"/>
    </row>
    <row r="33" spans="2:13" ht="36" customHeight="1" x14ac:dyDescent="0.3">
      <c r="B33" s="6">
        <v>24</v>
      </c>
      <c r="C33" s="85" t="s">
        <v>31</v>
      </c>
      <c r="D33" s="6">
        <v>100</v>
      </c>
      <c r="E33" s="136">
        <f t="shared" si="0"/>
        <v>564</v>
      </c>
      <c r="F33" s="136">
        <v>15</v>
      </c>
      <c r="G33" s="136">
        <f t="shared" si="1"/>
        <v>84.6</v>
      </c>
      <c r="H33" s="129">
        <v>4</v>
      </c>
      <c r="I33" s="136">
        <f t="shared" si="2"/>
        <v>22.56</v>
      </c>
      <c r="J33" s="6">
        <f t="shared" si="3"/>
        <v>-11</v>
      </c>
      <c r="K33" s="21">
        <f t="shared" si="4"/>
        <v>-62.039999999999992</v>
      </c>
      <c r="L33" s="6"/>
      <c r="M33" s="147"/>
    </row>
    <row r="34" spans="2:13" ht="30" customHeight="1" x14ac:dyDescent="0.3">
      <c r="B34" s="6">
        <v>25</v>
      </c>
      <c r="C34" s="85" t="s">
        <v>112</v>
      </c>
      <c r="D34" s="6">
        <v>9</v>
      </c>
      <c r="E34" s="136">
        <f t="shared" si="0"/>
        <v>50.76</v>
      </c>
      <c r="F34" s="136">
        <v>0</v>
      </c>
      <c r="G34" s="136">
        <f t="shared" si="1"/>
        <v>0</v>
      </c>
      <c r="H34" s="129">
        <v>0</v>
      </c>
      <c r="I34" s="136">
        <f t="shared" si="2"/>
        <v>0</v>
      </c>
      <c r="J34" s="6">
        <f t="shared" si="3"/>
        <v>0</v>
      </c>
      <c r="K34" s="21">
        <f t="shared" si="4"/>
        <v>0</v>
      </c>
      <c r="L34" s="147"/>
      <c r="M34" s="147"/>
    </row>
    <row r="35" spans="2:13" ht="35.25" customHeight="1" x14ac:dyDescent="0.3">
      <c r="B35" s="6">
        <v>26</v>
      </c>
      <c r="C35" s="85" t="s">
        <v>32</v>
      </c>
      <c r="D35" s="6">
        <v>1</v>
      </c>
      <c r="E35" s="136">
        <f t="shared" si="0"/>
        <v>5.64</v>
      </c>
      <c r="F35" s="136">
        <v>0</v>
      </c>
      <c r="G35" s="136">
        <f t="shared" si="1"/>
        <v>0</v>
      </c>
      <c r="H35" s="129">
        <v>0</v>
      </c>
      <c r="I35" s="136">
        <f t="shared" si="2"/>
        <v>0</v>
      </c>
      <c r="J35" s="6">
        <f t="shared" si="3"/>
        <v>0</v>
      </c>
      <c r="K35" s="21">
        <f t="shared" si="4"/>
        <v>0</v>
      </c>
      <c r="L35" s="147"/>
      <c r="M35" s="147"/>
    </row>
    <row r="36" spans="2:13" ht="39.75" customHeight="1" x14ac:dyDescent="0.3">
      <c r="B36" s="6">
        <v>27</v>
      </c>
      <c r="C36" s="85" t="s">
        <v>33</v>
      </c>
      <c r="D36" s="6">
        <v>26</v>
      </c>
      <c r="E36" s="136">
        <f t="shared" si="0"/>
        <v>146.63999999999999</v>
      </c>
      <c r="F36" s="136">
        <v>0</v>
      </c>
      <c r="G36" s="136">
        <f t="shared" si="1"/>
        <v>0</v>
      </c>
      <c r="H36" s="129">
        <v>0</v>
      </c>
      <c r="I36" s="136">
        <f t="shared" si="2"/>
        <v>0</v>
      </c>
      <c r="J36" s="6">
        <f t="shared" si="3"/>
        <v>0</v>
      </c>
      <c r="K36" s="21">
        <f>I36-G36</f>
        <v>0</v>
      </c>
      <c r="L36" s="147"/>
      <c r="M36" s="147"/>
    </row>
    <row r="37" spans="2:13" ht="32.25" customHeight="1" x14ac:dyDescent="0.3">
      <c r="B37" s="6">
        <v>28</v>
      </c>
      <c r="C37" s="85" t="s">
        <v>34</v>
      </c>
      <c r="D37" s="6">
        <v>1</v>
      </c>
      <c r="E37" s="136">
        <f t="shared" si="0"/>
        <v>5.64</v>
      </c>
      <c r="F37" s="136">
        <v>0</v>
      </c>
      <c r="G37" s="136">
        <f t="shared" si="1"/>
        <v>0</v>
      </c>
      <c r="H37" s="129">
        <v>1</v>
      </c>
      <c r="I37" s="136">
        <f t="shared" si="2"/>
        <v>5.64</v>
      </c>
      <c r="J37" s="6">
        <f t="shared" si="3"/>
        <v>1</v>
      </c>
      <c r="K37" s="157">
        <f t="shared" si="4"/>
        <v>5.64</v>
      </c>
      <c r="L37" s="8" t="s">
        <v>378</v>
      </c>
      <c r="M37" s="147" t="s">
        <v>272</v>
      </c>
    </row>
    <row r="38" spans="2:13" ht="37.5" x14ac:dyDescent="0.3">
      <c r="B38" s="6">
        <v>29</v>
      </c>
      <c r="C38" s="85" t="s">
        <v>35</v>
      </c>
      <c r="D38" s="6">
        <v>1</v>
      </c>
      <c r="E38" s="136">
        <f t="shared" si="0"/>
        <v>5.64</v>
      </c>
      <c r="F38" s="136">
        <v>0</v>
      </c>
      <c r="G38" s="136">
        <f t="shared" si="1"/>
        <v>0</v>
      </c>
      <c r="H38" s="129">
        <v>1</v>
      </c>
      <c r="I38" s="136">
        <f t="shared" si="2"/>
        <v>5.64</v>
      </c>
      <c r="J38" s="6">
        <f t="shared" si="3"/>
        <v>1</v>
      </c>
      <c r="K38" s="157">
        <f>I38-G38</f>
        <v>5.64</v>
      </c>
      <c r="L38" s="147" t="s">
        <v>379</v>
      </c>
      <c r="M38" s="147" t="s">
        <v>272</v>
      </c>
    </row>
    <row r="39" spans="2:13" ht="44.25" customHeight="1" x14ac:dyDescent="0.25">
      <c r="B39" s="6">
        <v>30</v>
      </c>
      <c r="C39" s="85" t="s">
        <v>36</v>
      </c>
      <c r="D39" s="6">
        <v>4</v>
      </c>
      <c r="E39" s="136">
        <f t="shared" si="0"/>
        <v>22.56</v>
      </c>
      <c r="F39" s="136">
        <v>0</v>
      </c>
      <c r="G39" s="136">
        <f t="shared" si="1"/>
        <v>0</v>
      </c>
      <c r="H39" s="129">
        <v>0</v>
      </c>
      <c r="I39" s="136">
        <f t="shared" si="2"/>
        <v>0</v>
      </c>
      <c r="J39" s="6">
        <f t="shared" si="3"/>
        <v>0</v>
      </c>
      <c r="K39" s="21">
        <f t="shared" si="4"/>
        <v>0</v>
      </c>
      <c r="L39" s="145"/>
      <c r="M39" s="145"/>
    </row>
    <row r="40" spans="2:13" ht="30.75" customHeight="1" x14ac:dyDescent="0.3">
      <c r="B40" s="6">
        <v>31</v>
      </c>
      <c r="C40" s="85" t="s">
        <v>37</v>
      </c>
      <c r="D40" s="6">
        <v>9</v>
      </c>
      <c r="E40" s="136">
        <f t="shared" si="0"/>
        <v>50.76</v>
      </c>
      <c r="F40" s="136">
        <v>1</v>
      </c>
      <c r="G40" s="136">
        <f t="shared" si="1"/>
        <v>5.64</v>
      </c>
      <c r="H40" s="129">
        <v>0</v>
      </c>
      <c r="I40" s="136">
        <f t="shared" si="2"/>
        <v>0</v>
      </c>
      <c r="J40" s="6">
        <f t="shared" si="3"/>
        <v>-1</v>
      </c>
      <c r="K40" s="21">
        <f t="shared" si="4"/>
        <v>-5.64</v>
      </c>
      <c r="L40" s="147"/>
      <c r="M40" s="147"/>
    </row>
    <row r="41" spans="2:13" ht="29.25" customHeight="1" x14ac:dyDescent="0.3">
      <c r="B41" s="6">
        <v>32</v>
      </c>
      <c r="C41" s="85" t="s">
        <v>38</v>
      </c>
      <c r="D41" s="6">
        <v>1</v>
      </c>
      <c r="E41" s="136">
        <f t="shared" si="0"/>
        <v>5.64</v>
      </c>
      <c r="F41" s="136">
        <v>0</v>
      </c>
      <c r="G41" s="136">
        <f t="shared" si="1"/>
        <v>0</v>
      </c>
      <c r="H41" s="129">
        <v>1</v>
      </c>
      <c r="I41" s="136">
        <f t="shared" si="2"/>
        <v>5.64</v>
      </c>
      <c r="J41" s="6">
        <f t="shared" si="3"/>
        <v>1</v>
      </c>
      <c r="K41" s="21">
        <f t="shared" si="4"/>
        <v>5.64</v>
      </c>
      <c r="L41" s="8" t="s">
        <v>380</v>
      </c>
      <c r="M41" s="147" t="s">
        <v>381</v>
      </c>
    </row>
    <row r="42" spans="2:13" ht="35.25" customHeight="1" x14ac:dyDescent="0.3">
      <c r="B42" s="6">
        <v>33</v>
      </c>
      <c r="C42" s="85" t="s">
        <v>39</v>
      </c>
      <c r="D42" s="6">
        <v>2</v>
      </c>
      <c r="E42" s="136">
        <f t="shared" si="0"/>
        <v>11.28</v>
      </c>
      <c r="F42" s="136">
        <v>1</v>
      </c>
      <c r="G42" s="136">
        <f t="shared" si="1"/>
        <v>5.64</v>
      </c>
      <c r="H42" s="129">
        <v>0</v>
      </c>
      <c r="I42" s="136">
        <f t="shared" si="2"/>
        <v>0</v>
      </c>
      <c r="J42" s="6">
        <f t="shared" si="3"/>
        <v>-1</v>
      </c>
      <c r="K42" s="21">
        <f t="shared" si="4"/>
        <v>-5.64</v>
      </c>
      <c r="L42" s="147"/>
      <c r="M42" s="147"/>
    </row>
    <row r="43" spans="2:13" ht="38.25" customHeight="1" x14ac:dyDescent="0.3">
      <c r="B43" s="6">
        <v>34</v>
      </c>
      <c r="C43" s="85" t="s">
        <v>40</v>
      </c>
      <c r="D43" s="6">
        <v>10</v>
      </c>
      <c r="E43" s="136">
        <f t="shared" si="0"/>
        <v>56.4</v>
      </c>
      <c r="F43" s="136">
        <v>0</v>
      </c>
      <c r="G43" s="136">
        <f t="shared" si="1"/>
        <v>0</v>
      </c>
      <c r="H43" s="129">
        <v>0</v>
      </c>
      <c r="I43" s="136">
        <f t="shared" si="2"/>
        <v>0</v>
      </c>
      <c r="J43" s="6">
        <f t="shared" si="3"/>
        <v>0</v>
      </c>
      <c r="K43" s="21">
        <f t="shared" si="4"/>
        <v>0</v>
      </c>
      <c r="L43" s="147"/>
      <c r="M43" s="147"/>
    </row>
    <row r="44" spans="2:13" ht="30" customHeight="1" x14ac:dyDescent="0.3">
      <c r="B44" s="6">
        <v>35</v>
      </c>
      <c r="C44" s="85" t="s">
        <v>41</v>
      </c>
      <c r="D44" s="6">
        <v>1</v>
      </c>
      <c r="E44" s="136">
        <f t="shared" si="0"/>
        <v>5.64</v>
      </c>
      <c r="F44" s="136">
        <v>0</v>
      </c>
      <c r="G44" s="136">
        <f t="shared" si="1"/>
        <v>0</v>
      </c>
      <c r="H44" s="129">
        <v>0</v>
      </c>
      <c r="I44" s="136">
        <f t="shared" si="2"/>
        <v>0</v>
      </c>
      <c r="J44" s="6">
        <f t="shared" si="3"/>
        <v>0</v>
      </c>
      <c r="K44" s="21">
        <f t="shared" si="4"/>
        <v>0</v>
      </c>
      <c r="L44" s="147"/>
      <c r="M44" s="147"/>
    </row>
    <row r="45" spans="2:13" ht="36.75" customHeight="1" x14ac:dyDescent="0.3">
      <c r="B45" s="6">
        <v>36</v>
      </c>
      <c r="C45" s="85" t="s">
        <v>42</v>
      </c>
      <c r="D45" s="6">
        <v>5</v>
      </c>
      <c r="E45" s="136">
        <f t="shared" si="0"/>
        <v>28.2</v>
      </c>
      <c r="F45" s="136">
        <v>0</v>
      </c>
      <c r="G45" s="136">
        <f t="shared" si="1"/>
        <v>0</v>
      </c>
      <c r="H45" s="129">
        <v>0</v>
      </c>
      <c r="I45" s="136">
        <f t="shared" si="2"/>
        <v>0</v>
      </c>
      <c r="J45" s="6">
        <f t="shared" si="3"/>
        <v>0</v>
      </c>
      <c r="K45" s="21">
        <f t="shared" si="4"/>
        <v>0</v>
      </c>
      <c r="L45" s="147"/>
      <c r="M45" s="147"/>
    </row>
    <row r="46" spans="2:13" ht="37.5" x14ac:dyDescent="0.3">
      <c r="B46" s="6">
        <v>37</v>
      </c>
      <c r="C46" s="85" t="s">
        <v>43</v>
      </c>
      <c r="D46" s="6">
        <v>2</v>
      </c>
      <c r="E46" s="136">
        <f t="shared" si="0"/>
        <v>11.28</v>
      </c>
      <c r="F46" s="136">
        <v>0</v>
      </c>
      <c r="G46" s="136">
        <f t="shared" si="1"/>
        <v>0</v>
      </c>
      <c r="H46" s="129">
        <v>0</v>
      </c>
      <c r="I46" s="136">
        <f t="shared" si="2"/>
        <v>0</v>
      </c>
      <c r="J46" s="6">
        <f t="shared" si="3"/>
        <v>0</v>
      </c>
      <c r="K46" s="21">
        <f t="shared" si="4"/>
        <v>0</v>
      </c>
      <c r="L46" s="147"/>
      <c r="M46" s="147"/>
    </row>
    <row r="47" spans="2:13" ht="45.75" customHeight="1" x14ac:dyDescent="0.25">
      <c r="B47" s="6">
        <v>38</v>
      </c>
      <c r="C47" s="85" t="s">
        <v>121</v>
      </c>
      <c r="D47" s="6">
        <v>4</v>
      </c>
      <c r="E47" s="136">
        <f t="shared" si="0"/>
        <v>22.56</v>
      </c>
      <c r="F47" s="136">
        <v>1</v>
      </c>
      <c r="G47" s="136">
        <f t="shared" si="1"/>
        <v>5.64</v>
      </c>
      <c r="H47" s="129">
        <v>1</v>
      </c>
      <c r="I47" s="136">
        <f t="shared" si="2"/>
        <v>5.64</v>
      </c>
      <c r="J47" s="6">
        <f t="shared" si="3"/>
        <v>0</v>
      </c>
      <c r="K47" s="21">
        <f t="shared" si="4"/>
        <v>0</v>
      </c>
      <c r="L47" s="151"/>
      <c r="M47" s="148"/>
    </row>
    <row r="48" spans="2:13" ht="37.5" customHeight="1" x14ac:dyDescent="0.3">
      <c r="B48" s="6">
        <v>39</v>
      </c>
      <c r="C48" s="85" t="s">
        <v>44</v>
      </c>
      <c r="D48" s="6">
        <v>2</v>
      </c>
      <c r="E48" s="136">
        <f t="shared" si="0"/>
        <v>11.28</v>
      </c>
      <c r="F48" s="136">
        <v>1</v>
      </c>
      <c r="G48" s="136">
        <f t="shared" si="1"/>
        <v>5.64</v>
      </c>
      <c r="H48" s="129">
        <v>0</v>
      </c>
      <c r="I48" s="136">
        <f t="shared" si="2"/>
        <v>0</v>
      </c>
      <c r="J48" s="6">
        <f t="shared" si="3"/>
        <v>-1</v>
      </c>
      <c r="K48" s="21">
        <f t="shared" si="4"/>
        <v>-5.64</v>
      </c>
      <c r="L48" s="147"/>
      <c r="M48" s="147"/>
    </row>
    <row r="49" spans="2:13" ht="37.5" x14ac:dyDescent="0.3">
      <c r="B49" s="6">
        <v>40</v>
      </c>
      <c r="C49" s="85" t="s">
        <v>45</v>
      </c>
      <c r="D49" s="6">
        <v>4</v>
      </c>
      <c r="E49" s="136">
        <f t="shared" si="0"/>
        <v>22.56</v>
      </c>
      <c r="F49" s="136">
        <v>0</v>
      </c>
      <c r="G49" s="136">
        <f t="shared" si="1"/>
        <v>0</v>
      </c>
      <c r="H49" s="129">
        <v>0</v>
      </c>
      <c r="I49" s="136">
        <f t="shared" si="2"/>
        <v>0</v>
      </c>
      <c r="J49" s="6">
        <f t="shared" si="3"/>
        <v>0</v>
      </c>
      <c r="K49" s="21">
        <f t="shared" si="4"/>
        <v>0</v>
      </c>
      <c r="L49" s="147"/>
      <c r="M49" s="147"/>
    </row>
    <row r="50" spans="2:13" ht="37.5" x14ac:dyDescent="0.3">
      <c r="B50" s="6">
        <v>41</v>
      </c>
      <c r="C50" s="85" t="s">
        <v>46</v>
      </c>
      <c r="D50" s="6">
        <v>25</v>
      </c>
      <c r="E50" s="136">
        <f t="shared" si="0"/>
        <v>141</v>
      </c>
      <c r="F50" s="136">
        <v>6</v>
      </c>
      <c r="G50" s="136">
        <f t="shared" si="1"/>
        <v>33.840000000000003</v>
      </c>
      <c r="H50" s="129">
        <v>2</v>
      </c>
      <c r="I50" s="136">
        <f t="shared" si="2"/>
        <v>11.28</v>
      </c>
      <c r="J50" s="6">
        <f t="shared" si="3"/>
        <v>-4</v>
      </c>
      <c r="K50" s="21">
        <f t="shared" si="4"/>
        <v>-22.560000000000002</v>
      </c>
      <c r="L50" s="6"/>
      <c r="M50" s="147"/>
    </row>
    <row r="51" spans="2:13" ht="38.25" customHeight="1" x14ac:dyDescent="0.3">
      <c r="B51" s="6">
        <v>42</v>
      </c>
      <c r="C51" s="85" t="s">
        <v>47</v>
      </c>
      <c r="D51" s="6">
        <v>32</v>
      </c>
      <c r="E51" s="136">
        <f t="shared" si="0"/>
        <v>180.48</v>
      </c>
      <c r="F51" s="136">
        <v>3</v>
      </c>
      <c r="G51" s="136">
        <f t="shared" si="1"/>
        <v>16.920000000000002</v>
      </c>
      <c r="H51" s="129">
        <v>3</v>
      </c>
      <c r="I51" s="136">
        <f t="shared" si="2"/>
        <v>16.920000000000002</v>
      </c>
      <c r="J51" s="6">
        <f t="shared" si="3"/>
        <v>0</v>
      </c>
      <c r="K51" s="21">
        <f t="shared" si="4"/>
        <v>0</v>
      </c>
      <c r="L51" s="6"/>
      <c r="M51" s="147"/>
    </row>
    <row r="52" spans="2:13" ht="36.75" customHeight="1" x14ac:dyDescent="0.3">
      <c r="B52" s="6">
        <v>43</v>
      </c>
      <c r="C52" s="85" t="s">
        <v>48</v>
      </c>
      <c r="D52" s="6">
        <v>8</v>
      </c>
      <c r="E52" s="136">
        <f t="shared" si="0"/>
        <v>45.12</v>
      </c>
      <c r="F52" s="136">
        <v>0</v>
      </c>
      <c r="G52" s="136">
        <f t="shared" si="1"/>
        <v>0</v>
      </c>
      <c r="H52" s="129">
        <v>0</v>
      </c>
      <c r="I52" s="136">
        <f t="shared" si="2"/>
        <v>0</v>
      </c>
      <c r="J52" s="6">
        <f t="shared" si="3"/>
        <v>0</v>
      </c>
      <c r="K52" s="21">
        <f t="shared" si="4"/>
        <v>0</v>
      </c>
      <c r="L52" s="147"/>
      <c r="M52" s="147"/>
    </row>
    <row r="53" spans="2:13" ht="36.75" customHeight="1" x14ac:dyDescent="0.3">
      <c r="B53" s="6">
        <v>44</v>
      </c>
      <c r="C53" s="85" t="s">
        <v>49</v>
      </c>
      <c r="D53" s="6">
        <v>2</v>
      </c>
      <c r="E53" s="136">
        <f t="shared" si="0"/>
        <v>11.28</v>
      </c>
      <c r="F53" s="136">
        <v>0</v>
      </c>
      <c r="G53" s="136">
        <f t="shared" si="1"/>
        <v>0</v>
      </c>
      <c r="H53" s="129">
        <v>0</v>
      </c>
      <c r="I53" s="136">
        <f t="shared" si="2"/>
        <v>0</v>
      </c>
      <c r="J53" s="6">
        <f t="shared" si="3"/>
        <v>0</v>
      </c>
      <c r="K53" s="21">
        <f t="shared" si="4"/>
        <v>0</v>
      </c>
      <c r="L53" s="147"/>
      <c r="M53" s="147"/>
    </row>
    <row r="54" spans="2:13" ht="36.75" customHeight="1" x14ac:dyDescent="0.25">
      <c r="B54" s="6">
        <v>45</v>
      </c>
      <c r="C54" s="85" t="s">
        <v>109</v>
      </c>
      <c r="D54" s="6">
        <v>1</v>
      </c>
      <c r="E54" s="136">
        <f t="shared" si="0"/>
        <v>5.64</v>
      </c>
      <c r="F54" s="136">
        <v>1</v>
      </c>
      <c r="G54" s="136">
        <f t="shared" si="1"/>
        <v>5.64</v>
      </c>
      <c r="H54" s="129">
        <v>0</v>
      </c>
      <c r="I54" s="136">
        <f t="shared" si="2"/>
        <v>0</v>
      </c>
      <c r="J54" s="6">
        <f t="shared" si="3"/>
        <v>-1</v>
      </c>
      <c r="K54" s="21">
        <f t="shared" si="4"/>
        <v>-5.64</v>
      </c>
      <c r="L54" s="148"/>
      <c r="M54" s="148"/>
    </row>
    <row r="55" spans="2:13" ht="37.5" customHeight="1" x14ac:dyDescent="0.3">
      <c r="B55" s="6">
        <v>46</v>
      </c>
      <c r="C55" s="85" t="s">
        <v>50</v>
      </c>
      <c r="D55" s="6">
        <v>2</v>
      </c>
      <c r="E55" s="136">
        <f t="shared" si="0"/>
        <v>11.28</v>
      </c>
      <c r="F55" s="136">
        <v>2</v>
      </c>
      <c r="G55" s="136">
        <f t="shared" si="1"/>
        <v>11.28</v>
      </c>
      <c r="H55" s="129">
        <v>0</v>
      </c>
      <c r="I55" s="136">
        <f t="shared" si="2"/>
        <v>0</v>
      </c>
      <c r="J55" s="6">
        <f t="shared" si="3"/>
        <v>-2</v>
      </c>
      <c r="K55" s="21">
        <f t="shared" si="4"/>
        <v>-11.28</v>
      </c>
      <c r="L55" s="147"/>
      <c r="M55" s="147"/>
    </row>
    <row r="56" spans="2:13" ht="37.5" x14ac:dyDescent="0.3">
      <c r="B56" s="6">
        <v>47</v>
      </c>
      <c r="C56" s="85" t="s">
        <v>51</v>
      </c>
      <c r="D56" s="6">
        <v>2</v>
      </c>
      <c r="E56" s="136">
        <f t="shared" si="0"/>
        <v>11.28</v>
      </c>
      <c r="F56" s="136">
        <v>1</v>
      </c>
      <c r="G56" s="136">
        <f t="shared" si="1"/>
        <v>5.64</v>
      </c>
      <c r="H56" s="129">
        <v>0</v>
      </c>
      <c r="I56" s="136">
        <f t="shared" si="2"/>
        <v>0</v>
      </c>
      <c r="J56" s="6">
        <f t="shared" si="3"/>
        <v>-1</v>
      </c>
      <c r="K56" s="21">
        <f t="shared" si="4"/>
        <v>-5.64</v>
      </c>
      <c r="L56" s="147"/>
      <c r="M56" s="147"/>
    </row>
    <row r="57" spans="2:13" ht="36" customHeight="1" x14ac:dyDescent="0.3">
      <c r="B57" s="6">
        <v>48</v>
      </c>
      <c r="C57" s="85" t="s">
        <v>52</v>
      </c>
      <c r="D57" s="6">
        <v>1</v>
      </c>
      <c r="E57" s="136">
        <f t="shared" si="0"/>
        <v>5.64</v>
      </c>
      <c r="F57" s="136">
        <v>1</v>
      </c>
      <c r="G57" s="136">
        <f t="shared" si="1"/>
        <v>5.64</v>
      </c>
      <c r="H57" s="129">
        <v>0</v>
      </c>
      <c r="I57" s="136">
        <f t="shared" si="2"/>
        <v>0</v>
      </c>
      <c r="J57" s="6">
        <f t="shared" si="3"/>
        <v>-1</v>
      </c>
      <c r="K57" s="21">
        <f t="shared" si="4"/>
        <v>-5.64</v>
      </c>
      <c r="L57" s="147"/>
      <c r="M57" s="147"/>
    </row>
    <row r="58" spans="2:13" ht="34.5" customHeight="1" x14ac:dyDescent="0.3">
      <c r="B58" s="6">
        <v>49</v>
      </c>
      <c r="C58" s="85" t="s">
        <v>120</v>
      </c>
      <c r="D58" s="6">
        <v>1</v>
      </c>
      <c r="E58" s="136">
        <f t="shared" si="0"/>
        <v>5.64</v>
      </c>
      <c r="F58" s="136">
        <v>0</v>
      </c>
      <c r="G58" s="136">
        <f t="shared" si="1"/>
        <v>0</v>
      </c>
      <c r="H58" s="129">
        <v>0</v>
      </c>
      <c r="I58" s="136">
        <f t="shared" si="2"/>
        <v>0</v>
      </c>
      <c r="J58" s="6">
        <f t="shared" si="3"/>
        <v>0</v>
      </c>
      <c r="K58" s="21">
        <f t="shared" si="4"/>
        <v>0</v>
      </c>
      <c r="L58" s="147"/>
      <c r="M58" s="147"/>
    </row>
    <row r="59" spans="2:13" ht="25.5" customHeight="1" x14ac:dyDescent="0.3">
      <c r="B59" s="6">
        <v>50</v>
      </c>
      <c r="C59" s="85" t="s">
        <v>53</v>
      </c>
      <c r="D59" s="6">
        <v>1</v>
      </c>
      <c r="E59" s="136">
        <f t="shared" si="0"/>
        <v>5.64</v>
      </c>
      <c r="F59" s="136">
        <v>0</v>
      </c>
      <c r="G59" s="136">
        <f t="shared" si="1"/>
        <v>0</v>
      </c>
      <c r="H59" s="129">
        <v>0</v>
      </c>
      <c r="I59" s="136">
        <f t="shared" si="2"/>
        <v>0</v>
      </c>
      <c r="J59" s="6">
        <f t="shared" si="3"/>
        <v>0</v>
      </c>
      <c r="K59" s="21">
        <f t="shared" si="4"/>
        <v>0</v>
      </c>
      <c r="L59" s="147"/>
      <c r="M59" s="147"/>
    </row>
    <row r="60" spans="2:13" ht="26.25" customHeight="1" x14ac:dyDescent="0.3">
      <c r="B60" s="6">
        <v>51</v>
      </c>
      <c r="C60" s="85" t="s">
        <v>54</v>
      </c>
      <c r="D60" s="6">
        <v>2</v>
      </c>
      <c r="E60" s="136">
        <f t="shared" si="0"/>
        <v>11.28</v>
      </c>
      <c r="F60" s="136">
        <v>0</v>
      </c>
      <c r="G60" s="136">
        <f t="shared" si="1"/>
        <v>0</v>
      </c>
      <c r="H60" s="129">
        <v>0</v>
      </c>
      <c r="I60" s="136">
        <f t="shared" si="2"/>
        <v>0</v>
      </c>
      <c r="J60" s="6">
        <f t="shared" si="3"/>
        <v>0</v>
      </c>
      <c r="K60" s="21">
        <f t="shared" si="4"/>
        <v>0</v>
      </c>
      <c r="L60" s="147"/>
      <c r="M60" s="147"/>
    </row>
    <row r="61" spans="2:13" ht="27" customHeight="1" x14ac:dyDescent="0.3">
      <c r="B61" s="6">
        <v>52</v>
      </c>
      <c r="C61" s="85" t="s">
        <v>55</v>
      </c>
      <c r="D61" s="6">
        <v>2</v>
      </c>
      <c r="E61" s="136">
        <f t="shared" si="0"/>
        <v>11.28</v>
      </c>
      <c r="F61" s="136">
        <v>0</v>
      </c>
      <c r="G61" s="136">
        <f t="shared" si="1"/>
        <v>0</v>
      </c>
      <c r="H61" s="129">
        <v>0</v>
      </c>
      <c r="I61" s="136">
        <f t="shared" si="2"/>
        <v>0</v>
      </c>
      <c r="J61" s="6">
        <f t="shared" si="3"/>
        <v>0</v>
      </c>
      <c r="K61" s="21">
        <f t="shared" si="4"/>
        <v>0</v>
      </c>
      <c r="L61" s="147"/>
      <c r="M61" s="147"/>
    </row>
    <row r="62" spans="2:13" ht="28.5" customHeight="1" x14ac:dyDescent="0.3">
      <c r="B62" s="6">
        <v>54</v>
      </c>
      <c r="C62" s="85" t="s">
        <v>57</v>
      </c>
      <c r="D62" s="6">
        <v>2</v>
      </c>
      <c r="E62" s="136">
        <f t="shared" si="0"/>
        <v>11.28</v>
      </c>
      <c r="F62" s="136">
        <v>0</v>
      </c>
      <c r="G62" s="136">
        <f t="shared" si="1"/>
        <v>0</v>
      </c>
      <c r="H62" s="129">
        <v>0</v>
      </c>
      <c r="I62" s="136">
        <f t="shared" si="2"/>
        <v>0</v>
      </c>
      <c r="J62" s="6">
        <f t="shared" si="3"/>
        <v>0</v>
      </c>
      <c r="K62" s="21">
        <f t="shared" si="4"/>
        <v>0</v>
      </c>
      <c r="L62" s="147"/>
      <c r="M62" s="147"/>
    </row>
    <row r="63" spans="2:13" ht="30" customHeight="1" x14ac:dyDescent="0.3">
      <c r="B63" s="6">
        <v>55</v>
      </c>
      <c r="C63" s="85" t="s">
        <v>58</v>
      </c>
      <c r="D63" s="6">
        <v>1</v>
      </c>
      <c r="E63" s="136">
        <f t="shared" si="0"/>
        <v>5.64</v>
      </c>
      <c r="F63" s="136">
        <v>0</v>
      </c>
      <c r="G63" s="136">
        <f t="shared" si="1"/>
        <v>0</v>
      </c>
      <c r="H63" s="129">
        <v>0</v>
      </c>
      <c r="I63" s="136">
        <f t="shared" si="2"/>
        <v>0</v>
      </c>
      <c r="J63" s="6">
        <f t="shared" si="3"/>
        <v>0</v>
      </c>
      <c r="K63" s="21">
        <f t="shared" si="4"/>
        <v>0</v>
      </c>
      <c r="L63" s="147"/>
      <c r="M63" s="147"/>
    </row>
    <row r="64" spans="2:13" ht="35.25" customHeight="1" x14ac:dyDescent="0.3">
      <c r="B64" s="6">
        <v>56</v>
      </c>
      <c r="C64" s="85" t="s">
        <v>59</v>
      </c>
      <c r="D64" s="6">
        <v>1</v>
      </c>
      <c r="E64" s="136">
        <f t="shared" si="0"/>
        <v>5.64</v>
      </c>
      <c r="F64" s="136">
        <v>0</v>
      </c>
      <c r="G64" s="136">
        <f t="shared" si="1"/>
        <v>0</v>
      </c>
      <c r="H64" s="129">
        <v>0</v>
      </c>
      <c r="I64" s="136">
        <f t="shared" si="2"/>
        <v>0</v>
      </c>
      <c r="J64" s="6">
        <f t="shared" si="3"/>
        <v>0</v>
      </c>
      <c r="K64" s="21">
        <f t="shared" si="4"/>
        <v>0</v>
      </c>
      <c r="L64" s="147"/>
      <c r="M64" s="147"/>
    </row>
    <row r="65" spans="2:17" ht="27.75" customHeight="1" x14ac:dyDescent="0.3">
      <c r="B65" s="6">
        <v>57</v>
      </c>
      <c r="C65" s="85" t="s">
        <v>60</v>
      </c>
      <c r="D65" s="6">
        <v>1</v>
      </c>
      <c r="E65" s="136">
        <f t="shared" si="0"/>
        <v>5.64</v>
      </c>
      <c r="F65" s="136">
        <v>0</v>
      </c>
      <c r="G65" s="136">
        <f t="shared" si="1"/>
        <v>0</v>
      </c>
      <c r="H65" s="129">
        <v>0</v>
      </c>
      <c r="I65" s="136">
        <f t="shared" si="2"/>
        <v>0</v>
      </c>
      <c r="J65" s="6">
        <f t="shared" si="3"/>
        <v>0</v>
      </c>
      <c r="K65" s="21">
        <f t="shared" si="4"/>
        <v>0</v>
      </c>
      <c r="L65" s="147"/>
      <c r="M65" s="147"/>
    </row>
    <row r="66" spans="2:17" ht="30.75" customHeight="1" x14ac:dyDescent="0.25">
      <c r="B66" s="6">
        <v>58</v>
      </c>
      <c r="C66" s="85" t="s">
        <v>116</v>
      </c>
      <c r="D66" s="6">
        <v>2</v>
      </c>
      <c r="E66" s="136">
        <f t="shared" si="0"/>
        <v>11.28</v>
      </c>
      <c r="F66" s="136">
        <v>0</v>
      </c>
      <c r="G66" s="136">
        <f t="shared" si="1"/>
        <v>0</v>
      </c>
      <c r="H66" s="129">
        <v>0</v>
      </c>
      <c r="I66" s="136">
        <f t="shared" si="2"/>
        <v>0</v>
      </c>
      <c r="J66" s="6">
        <f t="shared" si="3"/>
        <v>0</v>
      </c>
      <c r="K66" s="21">
        <f t="shared" si="4"/>
        <v>0</v>
      </c>
      <c r="L66" s="148"/>
      <c r="M66" s="148"/>
    </row>
    <row r="67" spans="2:17" ht="30.75" customHeight="1" x14ac:dyDescent="0.3">
      <c r="B67" s="6">
        <v>59</v>
      </c>
      <c r="C67" s="85" t="s">
        <v>61</v>
      </c>
      <c r="D67" s="6">
        <v>1</v>
      </c>
      <c r="E67" s="136">
        <f t="shared" si="0"/>
        <v>5.64</v>
      </c>
      <c r="F67" s="136">
        <v>0</v>
      </c>
      <c r="G67" s="136">
        <f t="shared" si="1"/>
        <v>0</v>
      </c>
      <c r="H67" s="129">
        <v>0</v>
      </c>
      <c r="I67" s="136">
        <f t="shared" si="2"/>
        <v>0</v>
      </c>
      <c r="J67" s="6">
        <f t="shared" si="3"/>
        <v>0</v>
      </c>
      <c r="K67" s="21">
        <f t="shared" si="4"/>
        <v>0</v>
      </c>
      <c r="L67" s="147"/>
      <c r="M67" s="147"/>
    </row>
    <row r="68" spans="2:17" ht="37.5" x14ac:dyDescent="0.3">
      <c r="B68" s="6">
        <v>60</v>
      </c>
      <c r="C68" s="85" t="s">
        <v>62</v>
      </c>
      <c r="D68" s="6">
        <v>2</v>
      </c>
      <c r="E68" s="136">
        <f t="shared" si="0"/>
        <v>11.28</v>
      </c>
      <c r="F68" s="136">
        <v>1</v>
      </c>
      <c r="G68" s="136">
        <f t="shared" si="1"/>
        <v>5.64</v>
      </c>
      <c r="H68" s="129">
        <v>0</v>
      </c>
      <c r="I68" s="136">
        <f t="shared" si="2"/>
        <v>0</v>
      </c>
      <c r="J68" s="6">
        <f t="shared" si="3"/>
        <v>-1</v>
      </c>
      <c r="K68" s="21">
        <f t="shared" si="4"/>
        <v>-5.64</v>
      </c>
      <c r="L68" s="147"/>
      <c r="M68" s="147"/>
    </row>
    <row r="69" spans="2:17" ht="37.5" x14ac:dyDescent="0.3">
      <c r="B69" s="6">
        <v>61</v>
      </c>
      <c r="C69" s="85" t="s">
        <v>63</v>
      </c>
      <c r="D69" s="6">
        <v>2</v>
      </c>
      <c r="E69" s="136">
        <f t="shared" si="0"/>
        <v>11.28</v>
      </c>
      <c r="F69" s="136">
        <v>1</v>
      </c>
      <c r="G69" s="136">
        <f t="shared" si="1"/>
        <v>5.64</v>
      </c>
      <c r="H69" s="129">
        <v>0</v>
      </c>
      <c r="I69" s="136">
        <f t="shared" si="2"/>
        <v>0</v>
      </c>
      <c r="J69" s="6">
        <f t="shared" si="3"/>
        <v>-1</v>
      </c>
      <c r="K69" s="21">
        <f t="shared" si="4"/>
        <v>-5.64</v>
      </c>
      <c r="L69" s="147"/>
      <c r="M69" s="147"/>
    </row>
    <row r="70" spans="2:17" ht="37.5" x14ac:dyDescent="0.3">
      <c r="B70" s="6">
        <v>62</v>
      </c>
      <c r="C70" s="85" t="s">
        <v>64</v>
      </c>
      <c r="D70" s="6">
        <v>2</v>
      </c>
      <c r="E70" s="136">
        <f t="shared" si="0"/>
        <v>11.28</v>
      </c>
      <c r="F70" s="136">
        <v>0</v>
      </c>
      <c r="G70" s="136">
        <f t="shared" si="1"/>
        <v>0</v>
      </c>
      <c r="H70" s="129">
        <v>0</v>
      </c>
      <c r="I70" s="136">
        <f t="shared" si="2"/>
        <v>0</v>
      </c>
      <c r="J70" s="6">
        <f t="shared" si="3"/>
        <v>0</v>
      </c>
      <c r="K70" s="21">
        <f t="shared" si="4"/>
        <v>0</v>
      </c>
      <c r="L70" s="147"/>
      <c r="M70" s="147"/>
    </row>
    <row r="71" spans="2:17" ht="35.25" customHeight="1" x14ac:dyDescent="0.3">
      <c r="B71" s="6">
        <v>63</v>
      </c>
      <c r="C71" s="85" t="s">
        <v>65</v>
      </c>
      <c r="D71" s="6">
        <v>2</v>
      </c>
      <c r="E71" s="136">
        <f t="shared" si="0"/>
        <v>11.28</v>
      </c>
      <c r="F71" s="136">
        <v>0</v>
      </c>
      <c r="G71" s="136">
        <f t="shared" si="1"/>
        <v>0</v>
      </c>
      <c r="H71" s="129">
        <v>0</v>
      </c>
      <c r="I71" s="136">
        <f t="shared" si="2"/>
        <v>0</v>
      </c>
      <c r="J71" s="6">
        <f t="shared" si="3"/>
        <v>0</v>
      </c>
      <c r="K71" s="21">
        <f t="shared" si="4"/>
        <v>0</v>
      </c>
      <c r="L71" s="147"/>
      <c r="M71" s="147"/>
    </row>
    <row r="72" spans="2:17" ht="39" customHeight="1" x14ac:dyDescent="0.25">
      <c r="B72" s="6">
        <v>64</v>
      </c>
      <c r="C72" s="85" t="s">
        <v>66</v>
      </c>
      <c r="D72" s="6">
        <v>4</v>
      </c>
      <c r="E72" s="136">
        <f t="shared" si="0"/>
        <v>22.56</v>
      </c>
      <c r="F72" s="136">
        <v>0</v>
      </c>
      <c r="G72" s="136">
        <f t="shared" si="1"/>
        <v>0</v>
      </c>
      <c r="H72" s="129">
        <v>0</v>
      </c>
      <c r="I72" s="136">
        <f t="shared" si="2"/>
        <v>0</v>
      </c>
      <c r="J72" s="6">
        <f t="shared" si="3"/>
        <v>0</v>
      </c>
      <c r="K72" s="21">
        <f t="shared" si="4"/>
        <v>0</v>
      </c>
      <c r="L72" s="149"/>
      <c r="M72" s="149"/>
    </row>
    <row r="73" spans="2:17" ht="37.5" x14ac:dyDescent="0.3">
      <c r="B73" s="6">
        <v>65</v>
      </c>
      <c r="C73" s="85" t="s">
        <v>67</v>
      </c>
      <c r="D73" s="6">
        <v>6</v>
      </c>
      <c r="E73" s="136">
        <f t="shared" si="0"/>
        <v>33.840000000000003</v>
      </c>
      <c r="F73" s="136">
        <v>0</v>
      </c>
      <c r="G73" s="136">
        <f t="shared" si="1"/>
        <v>0</v>
      </c>
      <c r="H73" s="129">
        <v>0</v>
      </c>
      <c r="I73" s="136">
        <f t="shared" si="2"/>
        <v>0</v>
      </c>
      <c r="J73" s="6">
        <f t="shared" si="3"/>
        <v>0</v>
      </c>
      <c r="K73" s="21">
        <f t="shared" si="4"/>
        <v>0</v>
      </c>
      <c r="L73" s="147"/>
      <c r="M73" s="147"/>
    </row>
    <row r="74" spans="2:17" ht="30.75" customHeight="1" x14ac:dyDescent="0.25">
      <c r="B74" s="6">
        <v>66</v>
      </c>
      <c r="C74" s="85" t="s">
        <v>68</v>
      </c>
      <c r="D74" s="6">
        <v>2</v>
      </c>
      <c r="E74" s="136">
        <f t="shared" si="0"/>
        <v>11.28</v>
      </c>
      <c r="F74" s="136">
        <v>1</v>
      </c>
      <c r="G74" s="136">
        <f t="shared" si="1"/>
        <v>5.64</v>
      </c>
      <c r="H74" s="129">
        <v>0</v>
      </c>
      <c r="I74" s="136">
        <f t="shared" si="2"/>
        <v>0</v>
      </c>
      <c r="J74" s="6">
        <f t="shared" ref="J74:J122" si="5">H74-F74</f>
        <v>-1</v>
      </c>
      <c r="K74" s="21">
        <f t="shared" ref="K74:K139" si="6">I74-G74</f>
        <v>-5.64</v>
      </c>
      <c r="L74" s="148"/>
      <c r="M74" s="148"/>
    </row>
    <row r="75" spans="2:17" ht="37.5" x14ac:dyDescent="0.3">
      <c r="B75" s="6">
        <v>67</v>
      </c>
      <c r="C75" s="85" t="s">
        <v>69</v>
      </c>
      <c r="D75" s="6">
        <v>6</v>
      </c>
      <c r="E75" s="136">
        <f t="shared" ref="E75:E138" si="7">D75*564/100</f>
        <v>33.840000000000003</v>
      </c>
      <c r="F75" s="136">
        <v>1</v>
      </c>
      <c r="G75" s="136">
        <f t="shared" ref="G75:G138" si="8">F75*564/100</f>
        <v>5.64</v>
      </c>
      <c r="H75" s="129">
        <v>0</v>
      </c>
      <c r="I75" s="136">
        <f t="shared" ref="I75:I138" si="9">H75*564/100</f>
        <v>0</v>
      </c>
      <c r="J75" s="6">
        <f t="shared" si="5"/>
        <v>-1</v>
      </c>
      <c r="K75" s="21">
        <f t="shared" si="6"/>
        <v>-5.64</v>
      </c>
      <c r="L75" s="147"/>
      <c r="M75" s="147"/>
    </row>
    <row r="76" spans="2:17" ht="37.5" x14ac:dyDescent="0.3">
      <c r="B76" s="6">
        <v>68</v>
      </c>
      <c r="C76" s="85" t="s">
        <v>70</v>
      </c>
      <c r="D76" s="6">
        <v>4</v>
      </c>
      <c r="E76" s="136">
        <f t="shared" si="7"/>
        <v>22.56</v>
      </c>
      <c r="F76" s="136">
        <v>0</v>
      </c>
      <c r="G76" s="136">
        <f t="shared" si="8"/>
        <v>0</v>
      </c>
      <c r="H76" s="129">
        <v>0</v>
      </c>
      <c r="I76" s="136">
        <f t="shared" si="9"/>
        <v>0</v>
      </c>
      <c r="J76" s="6">
        <f t="shared" si="5"/>
        <v>0</v>
      </c>
      <c r="K76" s="21">
        <f t="shared" si="6"/>
        <v>0</v>
      </c>
      <c r="L76" s="147"/>
      <c r="M76" s="147"/>
    </row>
    <row r="77" spans="2:17" ht="30" customHeight="1" x14ac:dyDescent="0.3">
      <c r="B77" s="6">
        <v>69</v>
      </c>
      <c r="C77" s="85" t="s">
        <v>71</v>
      </c>
      <c r="D77" s="6">
        <v>10</v>
      </c>
      <c r="E77" s="136">
        <f t="shared" si="7"/>
        <v>56.4</v>
      </c>
      <c r="F77" s="136">
        <v>0</v>
      </c>
      <c r="G77" s="136">
        <f t="shared" si="8"/>
        <v>0</v>
      </c>
      <c r="H77" s="129">
        <v>0</v>
      </c>
      <c r="I77" s="136">
        <f t="shared" si="9"/>
        <v>0</v>
      </c>
      <c r="J77" s="6">
        <f t="shared" si="5"/>
        <v>0</v>
      </c>
      <c r="K77" s="21">
        <f t="shared" si="6"/>
        <v>0</v>
      </c>
      <c r="L77" s="147"/>
      <c r="M77" s="147"/>
      <c r="Q77" s="75"/>
    </row>
    <row r="78" spans="2:17" ht="35.25" customHeight="1" x14ac:dyDescent="0.3">
      <c r="B78" s="6">
        <v>70</v>
      </c>
      <c r="C78" s="85" t="s">
        <v>72</v>
      </c>
      <c r="D78" s="6">
        <v>4</v>
      </c>
      <c r="E78" s="136">
        <f t="shared" si="7"/>
        <v>22.56</v>
      </c>
      <c r="F78" s="136">
        <v>2</v>
      </c>
      <c r="G78" s="136">
        <f t="shared" si="8"/>
        <v>11.28</v>
      </c>
      <c r="H78" s="129">
        <v>0</v>
      </c>
      <c r="I78" s="136">
        <f t="shared" si="9"/>
        <v>0</v>
      </c>
      <c r="J78" s="6">
        <f t="shared" si="5"/>
        <v>-2</v>
      </c>
      <c r="K78" s="21">
        <f t="shared" si="6"/>
        <v>-11.28</v>
      </c>
      <c r="L78" s="147"/>
      <c r="M78" s="147"/>
      <c r="Q78" s="75"/>
    </row>
    <row r="79" spans="2:17" ht="42.75" customHeight="1" x14ac:dyDescent="0.3">
      <c r="B79" s="6">
        <v>71</v>
      </c>
      <c r="C79" s="85" t="s">
        <v>73</v>
      </c>
      <c r="D79" s="6">
        <v>6</v>
      </c>
      <c r="E79" s="136">
        <f t="shared" si="7"/>
        <v>33.840000000000003</v>
      </c>
      <c r="F79" s="136">
        <v>0</v>
      </c>
      <c r="G79" s="136">
        <f t="shared" si="8"/>
        <v>0</v>
      </c>
      <c r="H79" s="129">
        <v>0</v>
      </c>
      <c r="I79" s="136">
        <f t="shared" si="9"/>
        <v>0</v>
      </c>
      <c r="J79" s="6">
        <f t="shared" si="5"/>
        <v>0</v>
      </c>
      <c r="K79" s="21">
        <f t="shared" si="6"/>
        <v>0</v>
      </c>
      <c r="L79" s="147"/>
      <c r="M79" s="147"/>
      <c r="Q79" s="75"/>
    </row>
    <row r="80" spans="2:17" ht="37.5" customHeight="1" x14ac:dyDescent="0.3">
      <c r="B80" s="6">
        <v>72</v>
      </c>
      <c r="C80" s="85" t="s">
        <v>74</v>
      </c>
      <c r="D80" s="6">
        <v>1</v>
      </c>
      <c r="E80" s="136">
        <f t="shared" si="7"/>
        <v>5.64</v>
      </c>
      <c r="F80" s="136">
        <v>0</v>
      </c>
      <c r="G80" s="136">
        <f t="shared" si="8"/>
        <v>0</v>
      </c>
      <c r="H80" s="129">
        <v>0</v>
      </c>
      <c r="I80" s="136">
        <f t="shared" si="9"/>
        <v>0</v>
      </c>
      <c r="J80" s="6">
        <f t="shared" si="5"/>
        <v>0</v>
      </c>
      <c r="K80" s="21">
        <f t="shared" si="6"/>
        <v>0</v>
      </c>
      <c r="L80" s="147"/>
      <c r="M80" s="147"/>
    </row>
    <row r="81" spans="2:13" ht="48" customHeight="1" x14ac:dyDescent="0.3">
      <c r="B81" s="6">
        <v>73</v>
      </c>
      <c r="C81" s="85" t="s">
        <v>75</v>
      </c>
      <c r="D81" s="6">
        <v>1</v>
      </c>
      <c r="E81" s="136">
        <f t="shared" si="7"/>
        <v>5.64</v>
      </c>
      <c r="F81" s="136">
        <v>0</v>
      </c>
      <c r="G81" s="136">
        <f t="shared" si="8"/>
        <v>0</v>
      </c>
      <c r="H81" s="129">
        <v>0</v>
      </c>
      <c r="I81" s="136">
        <f t="shared" si="9"/>
        <v>0</v>
      </c>
      <c r="J81" s="6">
        <f t="shared" si="5"/>
        <v>0</v>
      </c>
      <c r="K81" s="21">
        <f t="shared" si="6"/>
        <v>0</v>
      </c>
      <c r="L81" s="6"/>
      <c r="M81" s="147"/>
    </row>
    <row r="82" spans="2:13" ht="37.5" x14ac:dyDescent="0.3">
      <c r="B82" s="6">
        <v>74</v>
      </c>
      <c r="C82" s="85" t="s">
        <v>76</v>
      </c>
      <c r="D82" s="6">
        <v>1</v>
      </c>
      <c r="E82" s="136">
        <f t="shared" si="7"/>
        <v>5.64</v>
      </c>
      <c r="F82" s="136">
        <v>0</v>
      </c>
      <c r="G82" s="136">
        <f t="shared" si="8"/>
        <v>0</v>
      </c>
      <c r="H82" s="129">
        <v>0</v>
      </c>
      <c r="I82" s="136">
        <f t="shared" si="9"/>
        <v>0</v>
      </c>
      <c r="J82" s="6">
        <f t="shared" si="5"/>
        <v>0</v>
      </c>
      <c r="K82" s="21">
        <f t="shared" si="6"/>
        <v>0</v>
      </c>
      <c r="L82" s="147"/>
      <c r="M82" s="147"/>
    </row>
    <row r="83" spans="2:13" ht="46.5" customHeight="1" x14ac:dyDescent="0.3">
      <c r="B83" s="6">
        <v>75</v>
      </c>
      <c r="C83" s="85" t="s">
        <v>77</v>
      </c>
      <c r="D83" s="6">
        <v>1</v>
      </c>
      <c r="E83" s="136">
        <f t="shared" si="7"/>
        <v>5.64</v>
      </c>
      <c r="F83" s="136">
        <v>0</v>
      </c>
      <c r="G83" s="136">
        <f t="shared" si="8"/>
        <v>0</v>
      </c>
      <c r="H83" s="129">
        <v>0</v>
      </c>
      <c r="I83" s="136">
        <f t="shared" si="9"/>
        <v>0</v>
      </c>
      <c r="J83" s="6">
        <f t="shared" si="5"/>
        <v>0</v>
      </c>
      <c r="K83" s="21">
        <f t="shared" si="6"/>
        <v>0</v>
      </c>
      <c r="L83" s="147"/>
      <c r="M83" s="147"/>
    </row>
    <row r="84" spans="2:13" ht="47.25" customHeight="1" x14ac:dyDescent="0.3">
      <c r="B84" s="6">
        <v>76</v>
      </c>
      <c r="C84" s="85" t="s">
        <v>78</v>
      </c>
      <c r="D84" s="6">
        <v>1</v>
      </c>
      <c r="E84" s="136">
        <f t="shared" si="7"/>
        <v>5.64</v>
      </c>
      <c r="F84" s="136">
        <v>0</v>
      </c>
      <c r="G84" s="136">
        <f t="shared" si="8"/>
        <v>0</v>
      </c>
      <c r="H84" s="129">
        <v>0</v>
      </c>
      <c r="I84" s="136">
        <f t="shared" si="9"/>
        <v>0</v>
      </c>
      <c r="J84" s="6">
        <f t="shared" si="5"/>
        <v>0</v>
      </c>
      <c r="K84" s="21">
        <f t="shared" si="6"/>
        <v>0</v>
      </c>
      <c r="L84" s="147"/>
      <c r="M84" s="147"/>
    </row>
    <row r="85" spans="2:13" ht="39.75" customHeight="1" x14ac:dyDescent="0.25">
      <c r="B85" s="6">
        <v>77</v>
      </c>
      <c r="C85" s="85" t="s">
        <v>79</v>
      </c>
      <c r="D85" s="6">
        <v>4</v>
      </c>
      <c r="E85" s="136">
        <f t="shared" si="7"/>
        <v>22.56</v>
      </c>
      <c r="F85" s="136">
        <v>0</v>
      </c>
      <c r="G85" s="136">
        <f t="shared" si="8"/>
        <v>0</v>
      </c>
      <c r="H85" s="129">
        <v>0</v>
      </c>
      <c r="I85" s="136">
        <f t="shared" si="9"/>
        <v>0</v>
      </c>
      <c r="J85" s="6">
        <f t="shared" si="5"/>
        <v>0</v>
      </c>
      <c r="K85" s="21">
        <f t="shared" si="6"/>
        <v>0</v>
      </c>
      <c r="L85" s="148"/>
      <c r="M85" s="143"/>
    </row>
    <row r="86" spans="2:13" ht="39.75" customHeight="1" x14ac:dyDescent="0.3">
      <c r="B86" s="6">
        <v>78</v>
      </c>
      <c r="C86" s="85" t="s">
        <v>80</v>
      </c>
      <c r="D86" s="6">
        <v>1</v>
      </c>
      <c r="E86" s="136">
        <f t="shared" si="7"/>
        <v>5.64</v>
      </c>
      <c r="F86" s="136">
        <v>0</v>
      </c>
      <c r="G86" s="136">
        <f t="shared" si="8"/>
        <v>0</v>
      </c>
      <c r="H86" s="129">
        <v>0</v>
      </c>
      <c r="I86" s="136">
        <f t="shared" si="9"/>
        <v>0</v>
      </c>
      <c r="J86" s="6">
        <f t="shared" si="5"/>
        <v>0</v>
      </c>
      <c r="K86" s="21">
        <f t="shared" si="6"/>
        <v>0</v>
      </c>
      <c r="L86" s="147"/>
      <c r="M86" s="147"/>
    </row>
    <row r="87" spans="2:13" ht="39.75" customHeight="1" x14ac:dyDescent="0.3">
      <c r="B87" s="6">
        <v>79</v>
      </c>
      <c r="C87" s="85" t="s">
        <v>81</v>
      </c>
      <c r="D87" s="6">
        <v>2</v>
      </c>
      <c r="E87" s="136">
        <f t="shared" si="7"/>
        <v>11.28</v>
      </c>
      <c r="F87" s="136">
        <v>0</v>
      </c>
      <c r="G87" s="136">
        <f t="shared" si="8"/>
        <v>0</v>
      </c>
      <c r="H87" s="129">
        <v>1</v>
      </c>
      <c r="I87" s="136">
        <f t="shared" si="9"/>
        <v>5.64</v>
      </c>
      <c r="J87" s="6">
        <f t="shared" si="5"/>
        <v>1</v>
      </c>
      <c r="K87" s="157">
        <f t="shared" si="6"/>
        <v>5.64</v>
      </c>
      <c r="L87" s="160" t="s">
        <v>275</v>
      </c>
      <c r="M87" s="147" t="s">
        <v>276</v>
      </c>
    </row>
    <row r="88" spans="2:13" ht="30.75" customHeight="1" x14ac:dyDescent="0.3">
      <c r="B88" s="6">
        <v>80</v>
      </c>
      <c r="C88" s="85" t="s">
        <v>82</v>
      </c>
      <c r="D88" s="6">
        <v>1</v>
      </c>
      <c r="E88" s="136">
        <f t="shared" si="7"/>
        <v>5.64</v>
      </c>
      <c r="F88" s="136">
        <v>1</v>
      </c>
      <c r="G88" s="136">
        <f t="shared" si="8"/>
        <v>5.64</v>
      </c>
      <c r="H88" s="129">
        <v>0</v>
      </c>
      <c r="I88" s="136">
        <f t="shared" si="9"/>
        <v>0</v>
      </c>
      <c r="J88" s="6">
        <f t="shared" si="5"/>
        <v>-1</v>
      </c>
      <c r="K88" s="21">
        <f t="shared" si="6"/>
        <v>-5.64</v>
      </c>
      <c r="L88" s="147"/>
      <c r="M88" s="147"/>
    </row>
    <row r="89" spans="2:13" ht="37.5" x14ac:dyDescent="0.3">
      <c r="B89" s="6">
        <v>81</v>
      </c>
      <c r="C89" s="85" t="s">
        <v>83</v>
      </c>
      <c r="D89" s="6">
        <v>1</v>
      </c>
      <c r="E89" s="136">
        <f t="shared" si="7"/>
        <v>5.64</v>
      </c>
      <c r="F89" s="136">
        <v>0</v>
      </c>
      <c r="G89" s="136">
        <f t="shared" si="8"/>
        <v>0</v>
      </c>
      <c r="H89" s="129">
        <v>0</v>
      </c>
      <c r="I89" s="136">
        <f t="shared" si="9"/>
        <v>0</v>
      </c>
      <c r="J89" s="6">
        <f t="shared" si="5"/>
        <v>0</v>
      </c>
      <c r="K89" s="21">
        <f t="shared" si="6"/>
        <v>0</v>
      </c>
      <c r="L89" s="147"/>
      <c r="M89" s="147"/>
    </row>
    <row r="90" spans="2:13" ht="33.75" customHeight="1" x14ac:dyDescent="0.3">
      <c r="B90" s="6">
        <v>82</v>
      </c>
      <c r="C90" s="85" t="s">
        <v>84</v>
      </c>
      <c r="D90" s="6">
        <v>4</v>
      </c>
      <c r="E90" s="136">
        <f t="shared" si="7"/>
        <v>22.56</v>
      </c>
      <c r="F90" s="136">
        <v>1</v>
      </c>
      <c r="G90" s="136">
        <f t="shared" si="8"/>
        <v>5.64</v>
      </c>
      <c r="H90" s="129">
        <v>0</v>
      </c>
      <c r="I90" s="136">
        <f t="shared" si="9"/>
        <v>0</v>
      </c>
      <c r="J90" s="6">
        <f t="shared" si="5"/>
        <v>-1</v>
      </c>
      <c r="K90" s="21">
        <f t="shared" si="6"/>
        <v>-5.64</v>
      </c>
      <c r="L90" s="147"/>
      <c r="M90" s="147"/>
    </row>
    <row r="91" spans="2:13" ht="34.5" customHeight="1" x14ac:dyDescent="0.3">
      <c r="B91" s="6">
        <v>83</v>
      </c>
      <c r="C91" s="85" t="s">
        <v>85</v>
      </c>
      <c r="D91" s="6">
        <v>15</v>
      </c>
      <c r="E91" s="136">
        <f t="shared" si="7"/>
        <v>84.6</v>
      </c>
      <c r="F91" s="136">
        <v>3</v>
      </c>
      <c r="G91" s="136">
        <f t="shared" si="8"/>
        <v>16.920000000000002</v>
      </c>
      <c r="H91" s="129">
        <v>0</v>
      </c>
      <c r="I91" s="136">
        <f t="shared" si="9"/>
        <v>0</v>
      </c>
      <c r="J91" s="6">
        <f t="shared" si="5"/>
        <v>-3</v>
      </c>
      <c r="K91" s="21">
        <f t="shared" si="6"/>
        <v>-16.920000000000002</v>
      </c>
      <c r="L91" s="147"/>
      <c r="M91" s="147"/>
    </row>
    <row r="92" spans="2:13" ht="37.5" x14ac:dyDescent="0.3">
      <c r="B92" s="6">
        <v>84</v>
      </c>
      <c r="C92" s="85" t="s">
        <v>86</v>
      </c>
      <c r="D92" s="6">
        <v>3</v>
      </c>
      <c r="E92" s="136">
        <f t="shared" si="7"/>
        <v>16.920000000000002</v>
      </c>
      <c r="F92" s="136">
        <v>0</v>
      </c>
      <c r="G92" s="136">
        <f t="shared" si="8"/>
        <v>0</v>
      </c>
      <c r="H92" s="129">
        <v>0</v>
      </c>
      <c r="I92" s="136">
        <f t="shared" si="9"/>
        <v>0</v>
      </c>
      <c r="J92" s="6">
        <f t="shared" si="5"/>
        <v>0</v>
      </c>
      <c r="K92" s="21">
        <f t="shared" si="6"/>
        <v>0</v>
      </c>
      <c r="L92" s="147"/>
      <c r="M92" s="147"/>
    </row>
    <row r="93" spans="2:13" ht="30" customHeight="1" x14ac:dyDescent="0.3">
      <c r="B93" s="6">
        <v>85</v>
      </c>
      <c r="C93" s="85" t="s">
        <v>87</v>
      </c>
      <c r="D93" s="6">
        <v>1</v>
      </c>
      <c r="E93" s="136">
        <f t="shared" si="7"/>
        <v>5.64</v>
      </c>
      <c r="F93" s="136">
        <v>1</v>
      </c>
      <c r="G93" s="136">
        <f t="shared" si="8"/>
        <v>5.64</v>
      </c>
      <c r="H93" s="129">
        <v>0</v>
      </c>
      <c r="I93" s="136">
        <f t="shared" si="9"/>
        <v>0</v>
      </c>
      <c r="J93" s="6">
        <f t="shared" si="5"/>
        <v>-1</v>
      </c>
      <c r="K93" s="21">
        <f t="shared" si="6"/>
        <v>-5.64</v>
      </c>
      <c r="L93" s="147"/>
      <c r="M93" s="147"/>
    </row>
    <row r="94" spans="2:13" ht="37.5" x14ac:dyDescent="0.3">
      <c r="B94" s="6">
        <v>86</v>
      </c>
      <c r="C94" s="85" t="s">
        <v>88</v>
      </c>
      <c r="D94" s="6">
        <v>1</v>
      </c>
      <c r="E94" s="136">
        <f t="shared" si="7"/>
        <v>5.64</v>
      </c>
      <c r="F94" s="136">
        <v>0</v>
      </c>
      <c r="G94" s="136">
        <f t="shared" si="8"/>
        <v>0</v>
      </c>
      <c r="H94" s="129">
        <v>0</v>
      </c>
      <c r="I94" s="136">
        <f t="shared" si="9"/>
        <v>0</v>
      </c>
      <c r="J94" s="6">
        <f t="shared" si="5"/>
        <v>0</v>
      </c>
      <c r="K94" s="21">
        <f t="shared" si="6"/>
        <v>0</v>
      </c>
      <c r="L94" s="147"/>
      <c r="M94" s="147"/>
    </row>
    <row r="95" spans="2:13" ht="27" customHeight="1" x14ac:dyDescent="0.25">
      <c r="B95" s="6">
        <v>87</v>
      </c>
      <c r="C95" s="85" t="s">
        <v>89</v>
      </c>
      <c r="D95" s="6">
        <v>1</v>
      </c>
      <c r="E95" s="136">
        <f t="shared" si="7"/>
        <v>5.64</v>
      </c>
      <c r="F95" s="136">
        <v>0</v>
      </c>
      <c r="G95" s="136">
        <f t="shared" si="8"/>
        <v>0</v>
      </c>
      <c r="H95" s="129">
        <v>0</v>
      </c>
      <c r="I95" s="136">
        <f t="shared" si="9"/>
        <v>0</v>
      </c>
      <c r="J95" s="6">
        <f t="shared" si="5"/>
        <v>0</v>
      </c>
      <c r="K95" s="21">
        <f t="shared" si="6"/>
        <v>0</v>
      </c>
      <c r="L95" s="148"/>
      <c r="M95" s="148"/>
    </row>
    <row r="96" spans="2:13" ht="32.25" customHeight="1" x14ac:dyDescent="0.3">
      <c r="B96" s="6">
        <v>88</v>
      </c>
      <c r="C96" s="85" t="s">
        <v>90</v>
      </c>
      <c r="D96" s="6">
        <v>2</v>
      </c>
      <c r="E96" s="136">
        <f t="shared" si="7"/>
        <v>11.28</v>
      </c>
      <c r="F96" s="136">
        <v>0</v>
      </c>
      <c r="G96" s="136">
        <f t="shared" si="8"/>
        <v>0</v>
      </c>
      <c r="H96" s="129">
        <v>0</v>
      </c>
      <c r="I96" s="136">
        <f t="shared" si="9"/>
        <v>0</v>
      </c>
      <c r="J96" s="6">
        <f t="shared" si="5"/>
        <v>0</v>
      </c>
      <c r="K96" s="21">
        <f t="shared" si="6"/>
        <v>0</v>
      </c>
      <c r="L96" s="147"/>
      <c r="M96" s="148"/>
    </row>
    <row r="97" spans="2:13" ht="30" customHeight="1" x14ac:dyDescent="0.3">
      <c r="B97" s="6">
        <v>89</v>
      </c>
      <c r="C97" s="85" t="s">
        <v>111</v>
      </c>
      <c r="D97" s="6">
        <v>3</v>
      </c>
      <c r="E97" s="136">
        <f t="shared" si="7"/>
        <v>16.920000000000002</v>
      </c>
      <c r="F97" s="136">
        <v>1</v>
      </c>
      <c r="G97" s="136">
        <f t="shared" si="8"/>
        <v>5.64</v>
      </c>
      <c r="H97" s="129">
        <v>0</v>
      </c>
      <c r="I97" s="136">
        <f t="shared" si="9"/>
        <v>0</v>
      </c>
      <c r="J97" s="6">
        <f t="shared" si="5"/>
        <v>-1</v>
      </c>
      <c r="K97" s="21">
        <f t="shared" si="6"/>
        <v>-5.64</v>
      </c>
      <c r="L97" s="147"/>
      <c r="M97" s="147"/>
    </row>
    <row r="98" spans="2:13" ht="32.25" customHeight="1" x14ac:dyDescent="0.3">
      <c r="B98" s="6">
        <v>90</v>
      </c>
      <c r="C98" s="85" t="s">
        <v>91</v>
      </c>
      <c r="D98" s="6">
        <v>1</v>
      </c>
      <c r="E98" s="136">
        <f t="shared" si="7"/>
        <v>5.64</v>
      </c>
      <c r="F98" s="136">
        <v>0</v>
      </c>
      <c r="G98" s="136">
        <f t="shared" si="8"/>
        <v>0</v>
      </c>
      <c r="H98" s="129">
        <v>0</v>
      </c>
      <c r="I98" s="136">
        <f t="shared" si="9"/>
        <v>0</v>
      </c>
      <c r="J98" s="6">
        <f t="shared" si="5"/>
        <v>0</v>
      </c>
      <c r="K98" s="21">
        <f t="shared" si="6"/>
        <v>0</v>
      </c>
      <c r="L98" s="147"/>
      <c r="M98" s="147"/>
    </row>
    <row r="99" spans="2:13" ht="42.75" customHeight="1" x14ac:dyDescent="0.3">
      <c r="B99" s="6">
        <v>91</v>
      </c>
      <c r="C99" s="85" t="s">
        <v>92</v>
      </c>
      <c r="D99" s="6">
        <v>1</v>
      </c>
      <c r="E99" s="136">
        <f t="shared" si="7"/>
        <v>5.64</v>
      </c>
      <c r="F99" s="136">
        <v>0</v>
      </c>
      <c r="G99" s="136">
        <f t="shared" si="8"/>
        <v>0</v>
      </c>
      <c r="H99" s="129">
        <v>0</v>
      </c>
      <c r="I99" s="136">
        <f t="shared" si="9"/>
        <v>0</v>
      </c>
      <c r="J99" s="6">
        <f t="shared" si="5"/>
        <v>0</v>
      </c>
      <c r="K99" s="21">
        <f t="shared" si="6"/>
        <v>0</v>
      </c>
      <c r="L99" s="147"/>
      <c r="M99" s="147"/>
    </row>
    <row r="100" spans="2:13" ht="36" customHeight="1" x14ac:dyDescent="0.3">
      <c r="B100" s="6">
        <v>92</v>
      </c>
      <c r="C100" s="85" t="s">
        <v>117</v>
      </c>
      <c r="D100" s="6">
        <v>1</v>
      </c>
      <c r="E100" s="136">
        <f t="shared" si="7"/>
        <v>5.64</v>
      </c>
      <c r="F100" s="136">
        <v>0</v>
      </c>
      <c r="G100" s="136">
        <f t="shared" si="8"/>
        <v>0</v>
      </c>
      <c r="H100" s="129">
        <v>0</v>
      </c>
      <c r="I100" s="136">
        <f t="shared" si="9"/>
        <v>0</v>
      </c>
      <c r="J100" s="6">
        <f t="shared" si="5"/>
        <v>0</v>
      </c>
      <c r="K100" s="21">
        <f t="shared" si="6"/>
        <v>0</v>
      </c>
      <c r="L100" s="147"/>
      <c r="M100" s="147"/>
    </row>
    <row r="101" spans="2:13" ht="30" customHeight="1" x14ac:dyDescent="0.25">
      <c r="B101" s="6">
        <v>93</v>
      </c>
      <c r="C101" s="85" t="s">
        <v>114</v>
      </c>
      <c r="D101" s="6">
        <v>2</v>
      </c>
      <c r="E101" s="136">
        <f t="shared" si="7"/>
        <v>11.28</v>
      </c>
      <c r="F101" s="136">
        <v>1</v>
      </c>
      <c r="G101" s="136">
        <f t="shared" si="8"/>
        <v>5.64</v>
      </c>
      <c r="H101" s="129">
        <v>2</v>
      </c>
      <c r="I101" s="136">
        <f t="shared" si="9"/>
        <v>11.28</v>
      </c>
      <c r="J101" s="6">
        <f t="shared" si="5"/>
        <v>1</v>
      </c>
      <c r="K101" s="157">
        <f t="shared" si="6"/>
        <v>5.64</v>
      </c>
      <c r="L101" s="151" t="s">
        <v>382</v>
      </c>
      <c r="M101" s="148" t="s">
        <v>387</v>
      </c>
    </row>
    <row r="102" spans="2:13" ht="38.25" customHeight="1" x14ac:dyDescent="0.25">
      <c r="B102" s="6">
        <v>94</v>
      </c>
      <c r="C102" s="85" t="s">
        <v>93</v>
      </c>
      <c r="D102" s="6">
        <v>1</v>
      </c>
      <c r="E102" s="136">
        <f t="shared" si="7"/>
        <v>5.64</v>
      </c>
      <c r="F102" s="136">
        <v>0</v>
      </c>
      <c r="G102" s="136">
        <f t="shared" si="8"/>
        <v>0</v>
      </c>
      <c r="H102" s="129">
        <v>0</v>
      </c>
      <c r="I102" s="136">
        <f t="shared" si="9"/>
        <v>0</v>
      </c>
      <c r="J102" s="6">
        <f t="shared" si="5"/>
        <v>0</v>
      </c>
      <c r="K102" s="21">
        <f t="shared" si="6"/>
        <v>0</v>
      </c>
      <c r="L102" s="148"/>
      <c r="M102" s="148"/>
    </row>
    <row r="103" spans="2:13" ht="31.5" customHeight="1" x14ac:dyDescent="0.3">
      <c r="B103" s="6">
        <v>95</v>
      </c>
      <c r="C103" s="85" t="s">
        <v>94</v>
      </c>
      <c r="D103" s="6">
        <v>1</v>
      </c>
      <c r="E103" s="136">
        <f t="shared" si="7"/>
        <v>5.64</v>
      </c>
      <c r="F103" s="136">
        <v>0</v>
      </c>
      <c r="G103" s="136">
        <f t="shared" si="8"/>
        <v>0</v>
      </c>
      <c r="H103" s="129">
        <v>0</v>
      </c>
      <c r="I103" s="136">
        <f t="shared" si="9"/>
        <v>0</v>
      </c>
      <c r="J103" s="6">
        <f t="shared" si="5"/>
        <v>0</v>
      </c>
      <c r="K103" s="21">
        <f t="shared" si="6"/>
        <v>0</v>
      </c>
      <c r="L103" s="147"/>
      <c r="M103" s="147"/>
    </row>
    <row r="104" spans="2:13" ht="28.5" customHeight="1" x14ac:dyDescent="0.25">
      <c r="B104" s="6">
        <v>96</v>
      </c>
      <c r="C104" s="85" t="s">
        <v>95</v>
      </c>
      <c r="D104" s="6">
        <v>1</v>
      </c>
      <c r="E104" s="136">
        <f t="shared" si="7"/>
        <v>5.64</v>
      </c>
      <c r="F104" s="136">
        <v>0</v>
      </c>
      <c r="G104" s="136">
        <f t="shared" si="8"/>
        <v>0</v>
      </c>
      <c r="H104" s="129">
        <v>1</v>
      </c>
      <c r="I104" s="136">
        <f t="shared" si="9"/>
        <v>5.64</v>
      </c>
      <c r="J104" s="6">
        <f t="shared" si="5"/>
        <v>1</v>
      </c>
      <c r="K104" s="157">
        <f t="shared" si="6"/>
        <v>5.64</v>
      </c>
      <c r="L104" s="6" t="s">
        <v>383</v>
      </c>
      <c r="M104" s="56" t="s">
        <v>384</v>
      </c>
    </row>
    <row r="105" spans="2:13" ht="33.75" customHeight="1" x14ac:dyDescent="0.3">
      <c r="B105" s="6">
        <v>97</v>
      </c>
      <c r="C105" s="85" t="s">
        <v>96</v>
      </c>
      <c r="D105" s="6">
        <v>2</v>
      </c>
      <c r="E105" s="136">
        <f t="shared" si="7"/>
        <v>11.28</v>
      </c>
      <c r="F105" s="136">
        <v>0</v>
      </c>
      <c r="G105" s="136">
        <f t="shared" si="8"/>
        <v>0</v>
      </c>
      <c r="H105" s="129">
        <v>0</v>
      </c>
      <c r="I105" s="136">
        <f t="shared" si="9"/>
        <v>0</v>
      </c>
      <c r="J105" s="6">
        <f t="shared" si="5"/>
        <v>0</v>
      </c>
      <c r="K105" s="21">
        <f t="shared" si="6"/>
        <v>0</v>
      </c>
      <c r="L105" s="6"/>
      <c r="M105" s="147"/>
    </row>
    <row r="106" spans="2:13" ht="24" customHeight="1" x14ac:dyDescent="0.3">
      <c r="B106" s="6">
        <v>98</v>
      </c>
      <c r="C106" s="85" t="s">
        <v>97</v>
      </c>
      <c r="D106" s="6">
        <v>2</v>
      </c>
      <c r="E106" s="136">
        <f t="shared" si="7"/>
        <v>11.28</v>
      </c>
      <c r="F106" s="136">
        <v>0</v>
      </c>
      <c r="G106" s="136">
        <f t="shared" si="8"/>
        <v>0</v>
      </c>
      <c r="H106" s="129">
        <v>0</v>
      </c>
      <c r="I106" s="136">
        <f t="shared" si="9"/>
        <v>0</v>
      </c>
      <c r="J106" s="6">
        <f t="shared" si="5"/>
        <v>0</v>
      </c>
      <c r="K106" s="21">
        <f t="shared" si="6"/>
        <v>0</v>
      </c>
      <c r="L106" s="154"/>
      <c r="M106" s="147"/>
    </row>
    <row r="107" spans="2:13" ht="28.5" customHeight="1" x14ac:dyDescent="0.3">
      <c r="B107" s="6">
        <v>99</v>
      </c>
      <c r="C107" s="85" t="s">
        <v>98</v>
      </c>
      <c r="D107" s="6">
        <v>1</v>
      </c>
      <c r="E107" s="136">
        <f t="shared" si="7"/>
        <v>5.64</v>
      </c>
      <c r="F107" s="136">
        <v>0</v>
      </c>
      <c r="G107" s="136">
        <f t="shared" si="8"/>
        <v>0</v>
      </c>
      <c r="H107" s="129">
        <v>0</v>
      </c>
      <c r="I107" s="136">
        <f t="shared" si="9"/>
        <v>0</v>
      </c>
      <c r="J107" s="6">
        <f t="shared" si="5"/>
        <v>0</v>
      </c>
      <c r="K107" s="21">
        <f t="shared" si="6"/>
        <v>0</v>
      </c>
      <c r="L107" s="154"/>
      <c r="M107" s="147"/>
    </row>
    <row r="108" spans="2:13" ht="27" customHeight="1" x14ac:dyDescent="0.3">
      <c r="B108" s="6">
        <v>100</v>
      </c>
      <c r="C108" s="85" t="s">
        <v>99</v>
      </c>
      <c r="D108" s="6">
        <v>2</v>
      </c>
      <c r="E108" s="136">
        <f t="shared" si="7"/>
        <v>11.28</v>
      </c>
      <c r="F108" s="136">
        <v>0</v>
      </c>
      <c r="G108" s="136">
        <f t="shared" si="8"/>
        <v>0</v>
      </c>
      <c r="H108" s="129">
        <v>0</v>
      </c>
      <c r="I108" s="136">
        <f t="shared" si="9"/>
        <v>0</v>
      </c>
      <c r="J108" s="6">
        <f t="shared" si="5"/>
        <v>0</v>
      </c>
      <c r="K108" s="21">
        <f t="shared" si="6"/>
        <v>0</v>
      </c>
      <c r="L108" s="154"/>
      <c r="M108" s="147"/>
    </row>
    <row r="109" spans="2:13" ht="36" customHeight="1" x14ac:dyDescent="0.3">
      <c r="B109" s="6">
        <v>101</v>
      </c>
      <c r="C109" s="85" t="s">
        <v>100</v>
      </c>
      <c r="D109" s="6">
        <v>5</v>
      </c>
      <c r="E109" s="136">
        <f t="shared" si="7"/>
        <v>28.2</v>
      </c>
      <c r="F109" s="136">
        <v>0</v>
      </c>
      <c r="G109" s="136">
        <f t="shared" si="8"/>
        <v>0</v>
      </c>
      <c r="H109" s="129">
        <v>0</v>
      </c>
      <c r="I109" s="136">
        <f t="shared" si="9"/>
        <v>0</v>
      </c>
      <c r="J109" s="6">
        <f t="shared" si="5"/>
        <v>0</v>
      </c>
      <c r="K109" s="21">
        <f t="shared" si="6"/>
        <v>0</v>
      </c>
      <c r="L109" s="156"/>
      <c r="M109" s="150"/>
    </row>
    <row r="110" spans="2:13" ht="38.25" customHeight="1" x14ac:dyDescent="0.3">
      <c r="B110" s="6">
        <v>102</v>
      </c>
      <c r="C110" s="85" t="s">
        <v>72</v>
      </c>
      <c r="D110" s="6">
        <v>1</v>
      </c>
      <c r="E110" s="136">
        <f t="shared" si="7"/>
        <v>5.64</v>
      </c>
      <c r="F110" s="136">
        <v>0</v>
      </c>
      <c r="G110" s="136">
        <f t="shared" si="8"/>
        <v>0</v>
      </c>
      <c r="H110" s="129">
        <v>0</v>
      </c>
      <c r="I110" s="136">
        <f t="shared" si="9"/>
        <v>0</v>
      </c>
      <c r="J110" s="6">
        <f t="shared" si="5"/>
        <v>0</v>
      </c>
      <c r="K110" s="21">
        <f t="shared" si="6"/>
        <v>0</v>
      </c>
      <c r="L110" s="154"/>
      <c r="M110" s="147"/>
    </row>
    <row r="111" spans="2:13" ht="32.25" customHeight="1" x14ac:dyDescent="0.3">
      <c r="B111" s="6">
        <v>103</v>
      </c>
      <c r="C111" s="85" t="s">
        <v>101</v>
      </c>
      <c r="D111" s="6">
        <v>1</v>
      </c>
      <c r="E111" s="136">
        <f t="shared" si="7"/>
        <v>5.64</v>
      </c>
      <c r="F111" s="136">
        <v>1</v>
      </c>
      <c r="G111" s="136">
        <f t="shared" si="8"/>
        <v>5.64</v>
      </c>
      <c r="H111" s="129">
        <v>0</v>
      </c>
      <c r="I111" s="136">
        <f t="shared" si="9"/>
        <v>0</v>
      </c>
      <c r="J111" s="6">
        <f t="shared" si="5"/>
        <v>-1</v>
      </c>
      <c r="K111" s="21">
        <f t="shared" si="6"/>
        <v>-5.64</v>
      </c>
      <c r="L111" s="154"/>
      <c r="M111" s="147"/>
    </row>
    <row r="112" spans="2:13" ht="37.5" x14ac:dyDescent="0.3">
      <c r="B112" s="6">
        <v>104</v>
      </c>
      <c r="C112" s="85" t="s">
        <v>102</v>
      </c>
      <c r="D112" s="6">
        <v>1</v>
      </c>
      <c r="E112" s="136">
        <f t="shared" si="7"/>
        <v>5.64</v>
      </c>
      <c r="F112" s="136">
        <v>0</v>
      </c>
      <c r="G112" s="136">
        <f t="shared" si="8"/>
        <v>0</v>
      </c>
      <c r="H112" s="129">
        <v>0</v>
      </c>
      <c r="I112" s="136">
        <f t="shared" si="9"/>
        <v>0</v>
      </c>
      <c r="J112" s="6">
        <f t="shared" si="5"/>
        <v>0</v>
      </c>
      <c r="K112" s="21">
        <f t="shared" si="6"/>
        <v>0</v>
      </c>
      <c r="L112" s="154"/>
      <c r="M112" s="147"/>
    </row>
    <row r="113" spans="2:15" ht="35.25" customHeight="1" x14ac:dyDescent="0.3">
      <c r="B113" s="6">
        <v>105</v>
      </c>
      <c r="C113" s="85" t="s">
        <v>103</v>
      </c>
      <c r="D113" s="6">
        <v>1</v>
      </c>
      <c r="E113" s="136">
        <f t="shared" si="7"/>
        <v>5.64</v>
      </c>
      <c r="F113" s="136">
        <v>0</v>
      </c>
      <c r="G113" s="136">
        <f t="shared" si="8"/>
        <v>0</v>
      </c>
      <c r="H113" s="129">
        <v>0</v>
      </c>
      <c r="I113" s="136">
        <f t="shared" si="9"/>
        <v>0</v>
      </c>
      <c r="J113" s="6">
        <f t="shared" si="5"/>
        <v>0</v>
      </c>
      <c r="K113" s="21">
        <f t="shared" si="6"/>
        <v>0</v>
      </c>
      <c r="L113" s="154"/>
      <c r="M113" s="147"/>
    </row>
    <row r="114" spans="2:15" ht="37.5" customHeight="1" x14ac:dyDescent="0.3">
      <c r="B114" s="6">
        <v>106</v>
      </c>
      <c r="C114" s="85" t="s">
        <v>113</v>
      </c>
      <c r="D114" s="6">
        <v>1</v>
      </c>
      <c r="E114" s="136">
        <f t="shared" si="7"/>
        <v>5.64</v>
      </c>
      <c r="F114" s="136">
        <v>0</v>
      </c>
      <c r="G114" s="136">
        <f t="shared" si="8"/>
        <v>0</v>
      </c>
      <c r="H114" s="129">
        <v>1</v>
      </c>
      <c r="I114" s="136">
        <f t="shared" si="9"/>
        <v>5.64</v>
      </c>
      <c r="J114" s="6">
        <f t="shared" si="5"/>
        <v>1</v>
      </c>
      <c r="K114" s="157">
        <f t="shared" si="6"/>
        <v>5.64</v>
      </c>
      <c r="L114" s="6" t="s">
        <v>385</v>
      </c>
      <c r="M114" s="147" t="s">
        <v>386</v>
      </c>
    </row>
    <row r="115" spans="2:15" ht="43.5" customHeight="1" x14ac:dyDescent="0.25">
      <c r="B115" s="6">
        <v>107</v>
      </c>
      <c r="C115" s="85" t="s">
        <v>104</v>
      </c>
      <c r="D115" s="6">
        <v>1</v>
      </c>
      <c r="E115" s="136">
        <f t="shared" si="7"/>
        <v>5.64</v>
      </c>
      <c r="F115" s="136">
        <v>0</v>
      </c>
      <c r="G115" s="136">
        <f t="shared" si="8"/>
        <v>0</v>
      </c>
      <c r="H115" s="129">
        <v>0</v>
      </c>
      <c r="I115" s="136">
        <f t="shared" si="9"/>
        <v>0</v>
      </c>
      <c r="J115" s="6">
        <f t="shared" si="5"/>
        <v>0</v>
      </c>
      <c r="K115" s="21">
        <f t="shared" si="6"/>
        <v>0</v>
      </c>
      <c r="L115" s="148"/>
      <c r="M115" s="148"/>
      <c r="O115" s="36"/>
    </row>
    <row r="116" spans="2:15" ht="37.5" x14ac:dyDescent="0.25">
      <c r="B116" s="6">
        <v>108</v>
      </c>
      <c r="C116" s="85" t="s">
        <v>105</v>
      </c>
      <c r="D116" s="6">
        <v>2</v>
      </c>
      <c r="E116" s="136">
        <f t="shared" si="7"/>
        <v>11.28</v>
      </c>
      <c r="F116" s="136">
        <v>0</v>
      </c>
      <c r="G116" s="136">
        <f t="shared" si="8"/>
        <v>0</v>
      </c>
      <c r="H116" s="129">
        <v>0</v>
      </c>
      <c r="I116" s="136">
        <f t="shared" si="9"/>
        <v>0</v>
      </c>
      <c r="J116" s="6">
        <f t="shared" si="5"/>
        <v>0</v>
      </c>
      <c r="K116" s="21">
        <f t="shared" si="6"/>
        <v>0</v>
      </c>
      <c r="L116" s="148"/>
      <c r="M116" s="148"/>
    </row>
    <row r="117" spans="2:15" ht="56.25" x14ac:dyDescent="0.3">
      <c r="B117" s="6">
        <v>109</v>
      </c>
      <c r="C117" s="85" t="s">
        <v>25</v>
      </c>
      <c r="D117" s="6">
        <v>1</v>
      </c>
      <c r="E117" s="136">
        <f t="shared" si="7"/>
        <v>5.64</v>
      </c>
      <c r="F117" s="136">
        <v>0</v>
      </c>
      <c r="G117" s="136">
        <f t="shared" si="8"/>
        <v>0</v>
      </c>
      <c r="H117" s="129">
        <v>0</v>
      </c>
      <c r="I117" s="136">
        <f t="shared" si="9"/>
        <v>0</v>
      </c>
      <c r="J117" s="6">
        <f t="shared" si="5"/>
        <v>0</v>
      </c>
      <c r="K117" s="21">
        <f>I117-G117</f>
        <v>0</v>
      </c>
      <c r="L117" s="147"/>
      <c r="M117" s="147"/>
    </row>
    <row r="118" spans="2:15" ht="44.25" customHeight="1" x14ac:dyDescent="0.3">
      <c r="B118" s="6">
        <v>110</v>
      </c>
      <c r="C118" s="85" t="s">
        <v>106</v>
      </c>
      <c r="D118" s="6">
        <v>1</v>
      </c>
      <c r="E118" s="136">
        <f t="shared" si="7"/>
        <v>5.64</v>
      </c>
      <c r="F118" s="136">
        <v>0</v>
      </c>
      <c r="G118" s="136">
        <f t="shared" si="8"/>
        <v>0</v>
      </c>
      <c r="H118" s="129">
        <v>0</v>
      </c>
      <c r="I118" s="136">
        <f t="shared" si="9"/>
        <v>0</v>
      </c>
      <c r="J118" s="6">
        <f t="shared" si="5"/>
        <v>0</v>
      </c>
      <c r="K118" s="21">
        <f t="shared" si="6"/>
        <v>0</v>
      </c>
      <c r="L118" s="154"/>
      <c r="M118" s="147"/>
    </row>
    <row r="119" spans="2:15" ht="33.75" customHeight="1" x14ac:dyDescent="0.3">
      <c r="B119" s="6">
        <v>111</v>
      </c>
      <c r="C119" s="85" t="s">
        <v>107</v>
      </c>
      <c r="D119" s="6">
        <v>1</v>
      </c>
      <c r="E119" s="136">
        <f t="shared" si="7"/>
        <v>5.64</v>
      </c>
      <c r="F119" s="136">
        <v>0</v>
      </c>
      <c r="G119" s="136">
        <f t="shared" si="8"/>
        <v>0</v>
      </c>
      <c r="H119" s="129">
        <v>0</v>
      </c>
      <c r="I119" s="136">
        <f t="shared" si="9"/>
        <v>0</v>
      </c>
      <c r="J119" s="6">
        <f t="shared" si="5"/>
        <v>0</v>
      </c>
      <c r="K119" s="21">
        <f t="shared" si="6"/>
        <v>0</v>
      </c>
      <c r="L119" s="154"/>
      <c r="M119" s="147"/>
    </row>
    <row r="120" spans="2:15" ht="27.75" customHeight="1" x14ac:dyDescent="0.3">
      <c r="B120" s="6">
        <v>112</v>
      </c>
      <c r="C120" s="85" t="s">
        <v>123</v>
      </c>
      <c r="D120" s="6">
        <v>3</v>
      </c>
      <c r="E120" s="136">
        <f t="shared" si="7"/>
        <v>16.920000000000002</v>
      </c>
      <c r="F120" s="136">
        <v>0</v>
      </c>
      <c r="G120" s="136">
        <f t="shared" si="8"/>
        <v>0</v>
      </c>
      <c r="H120" s="129">
        <v>0</v>
      </c>
      <c r="I120" s="136">
        <f t="shared" si="9"/>
        <v>0</v>
      </c>
      <c r="J120" s="21">
        <f>H120-F120</f>
        <v>0</v>
      </c>
      <c r="K120" s="21">
        <f t="shared" si="6"/>
        <v>0</v>
      </c>
      <c r="L120" s="154"/>
      <c r="M120" s="147"/>
    </row>
    <row r="121" spans="2:15" ht="49.5" customHeight="1" x14ac:dyDescent="0.3">
      <c r="B121" s="6">
        <v>113</v>
      </c>
      <c r="C121" s="85" t="s">
        <v>108</v>
      </c>
      <c r="D121" s="6">
        <v>1</v>
      </c>
      <c r="E121" s="136">
        <f t="shared" si="7"/>
        <v>5.64</v>
      </c>
      <c r="F121" s="136">
        <v>1</v>
      </c>
      <c r="G121" s="136">
        <f t="shared" si="8"/>
        <v>5.64</v>
      </c>
      <c r="H121" s="129">
        <v>0</v>
      </c>
      <c r="I121" s="136">
        <f t="shared" si="9"/>
        <v>0</v>
      </c>
      <c r="J121" s="6">
        <f t="shared" si="5"/>
        <v>-1</v>
      </c>
      <c r="K121" s="21">
        <f t="shared" si="6"/>
        <v>-5.64</v>
      </c>
      <c r="L121" s="154"/>
      <c r="M121" s="147"/>
    </row>
    <row r="122" spans="2:15" ht="42.75" customHeight="1" x14ac:dyDescent="0.3">
      <c r="B122" s="6">
        <v>114</v>
      </c>
      <c r="C122" s="85" t="s">
        <v>115</v>
      </c>
      <c r="D122" s="6">
        <v>0</v>
      </c>
      <c r="E122" s="136">
        <f t="shared" si="7"/>
        <v>0</v>
      </c>
      <c r="F122" s="136">
        <v>0</v>
      </c>
      <c r="G122" s="136">
        <f t="shared" si="8"/>
        <v>0</v>
      </c>
      <c r="H122" s="129">
        <v>0</v>
      </c>
      <c r="I122" s="136">
        <f t="shared" si="9"/>
        <v>0</v>
      </c>
      <c r="J122" s="6">
        <f t="shared" si="5"/>
        <v>0</v>
      </c>
      <c r="K122" s="21">
        <f t="shared" si="6"/>
        <v>0</v>
      </c>
      <c r="L122" s="154"/>
      <c r="M122" s="147"/>
    </row>
    <row r="123" spans="2:15" ht="37.5" customHeight="1" x14ac:dyDescent="0.3">
      <c r="B123" s="6">
        <v>115</v>
      </c>
      <c r="C123" s="85" t="s">
        <v>118</v>
      </c>
      <c r="D123" s="6">
        <v>0</v>
      </c>
      <c r="E123" s="136">
        <f t="shared" si="7"/>
        <v>0</v>
      </c>
      <c r="F123" s="136">
        <v>0</v>
      </c>
      <c r="G123" s="136">
        <f t="shared" si="8"/>
        <v>0</v>
      </c>
      <c r="H123" s="129">
        <v>0</v>
      </c>
      <c r="I123" s="136">
        <f t="shared" si="9"/>
        <v>0</v>
      </c>
      <c r="J123" s="6">
        <f>H123-F123</f>
        <v>0</v>
      </c>
      <c r="K123" s="21">
        <f t="shared" si="6"/>
        <v>0</v>
      </c>
      <c r="L123" s="154"/>
      <c r="M123" s="56"/>
    </row>
    <row r="124" spans="2:15" ht="45.75" customHeight="1" x14ac:dyDescent="0.25">
      <c r="B124" s="6">
        <v>116</v>
      </c>
      <c r="C124" s="85" t="s">
        <v>122</v>
      </c>
      <c r="D124" s="6">
        <v>0</v>
      </c>
      <c r="E124" s="136">
        <f t="shared" si="7"/>
        <v>0</v>
      </c>
      <c r="F124" s="136">
        <v>0</v>
      </c>
      <c r="G124" s="136">
        <f t="shared" si="8"/>
        <v>0</v>
      </c>
      <c r="H124" s="129">
        <v>0</v>
      </c>
      <c r="I124" s="136">
        <f t="shared" si="9"/>
        <v>0</v>
      </c>
      <c r="J124" s="6">
        <f t="shared" ref="J124:J140" si="10">H124-F124</f>
        <v>0</v>
      </c>
      <c r="K124" s="21">
        <f t="shared" si="6"/>
        <v>0</v>
      </c>
      <c r="L124" s="153"/>
      <c r="M124" s="148"/>
    </row>
    <row r="125" spans="2:15" ht="30.75" customHeight="1" x14ac:dyDescent="0.3">
      <c r="B125" s="6">
        <v>117</v>
      </c>
      <c r="C125" s="85" t="s">
        <v>125</v>
      </c>
      <c r="D125" s="6">
        <v>0</v>
      </c>
      <c r="E125" s="136">
        <f t="shared" si="7"/>
        <v>0</v>
      </c>
      <c r="F125" s="136">
        <v>0</v>
      </c>
      <c r="G125" s="136">
        <f t="shared" si="8"/>
        <v>0</v>
      </c>
      <c r="H125" s="129">
        <v>0</v>
      </c>
      <c r="I125" s="136">
        <f t="shared" si="9"/>
        <v>0</v>
      </c>
      <c r="J125" s="6">
        <f t="shared" si="10"/>
        <v>0</v>
      </c>
      <c r="K125" s="21">
        <f t="shared" si="6"/>
        <v>0</v>
      </c>
      <c r="L125" s="154"/>
      <c r="M125" s="147"/>
    </row>
    <row r="126" spans="2:15" ht="27" customHeight="1" x14ac:dyDescent="0.3">
      <c r="B126" s="6">
        <v>118</v>
      </c>
      <c r="C126" s="85" t="s">
        <v>126</v>
      </c>
      <c r="D126" s="6">
        <v>0</v>
      </c>
      <c r="E126" s="136">
        <f t="shared" si="7"/>
        <v>0</v>
      </c>
      <c r="F126" s="136">
        <v>0</v>
      </c>
      <c r="G126" s="136">
        <f t="shared" si="8"/>
        <v>0</v>
      </c>
      <c r="H126" s="129">
        <v>0</v>
      </c>
      <c r="I126" s="136">
        <f t="shared" si="9"/>
        <v>0</v>
      </c>
      <c r="J126" s="6">
        <f t="shared" si="10"/>
        <v>0</v>
      </c>
      <c r="K126" s="21">
        <f t="shared" si="6"/>
        <v>0</v>
      </c>
      <c r="L126" s="154"/>
      <c r="M126" s="147"/>
    </row>
    <row r="127" spans="2:15" ht="33" customHeight="1" x14ac:dyDescent="0.3">
      <c r="B127" s="6">
        <v>119</v>
      </c>
      <c r="C127" s="86" t="s">
        <v>236</v>
      </c>
      <c r="D127" s="6">
        <v>0</v>
      </c>
      <c r="E127" s="136">
        <f t="shared" si="7"/>
        <v>0</v>
      </c>
      <c r="F127" s="136">
        <v>0</v>
      </c>
      <c r="G127" s="136">
        <f t="shared" si="8"/>
        <v>0</v>
      </c>
      <c r="H127" s="129">
        <v>0</v>
      </c>
      <c r="I127" s="136">
        <f t="shared" si="9"/>
        <v>0</v>
      </c>
      <c r="J127" s="6">
        <f t="shared" si="10"/>
        <v>0</v>
      </c>
      <c r="K127" s="21">
        <f t="shared" si="6"/>
        <v>0</v>
      </c>
      <c r="L127" s="154"/>
      <c r="M127" s="147"/>
    </row>
    <row r="128" spans="2:15" s="58" customFormat="1" ht="33" customHeight="1" x14ac:dyDescent="0.3">
      <c r="B128" s="6">
        <v>120</v>
      </c>
      <c r="C128" s="86" t="s">
        <v>237</v>
      </c>
      <c r="D128" s="6">
        <v>0</v>
      </c>
      <c r="E128" s="136">
        <f t="shared" si="7"/>
        <v>0</v>
      </c>
      <c r="F128" s="136">
        <v>0</v>
      </c>
      <c r="G128" s="136">
        <f t="shared" si="8"/>
        <v>0</v>
      </c>
      <c r="H128" s="129">
        <v>0</v>
      </c>
      <c r="I128" s="136">
        <f t="shared" si="9"/>
        <v>0</v>
      </c>
      <c r="J128" s="6">
        <f t="shared" si="10"/>
        <v>0</v>
      </c>
      <c r="K128" s="21">
        <f t="shared" si="6"/>
        <v>0</v>
      </c>
      <c r="L128" s="155"/>
      <c r="M128" s="122"/>
    </row>
    <row r="129" spans="2:13" s="58" customFormat="1" ht="33" customHeight="1" x14ac:dyDescent="0.3">
      <c r="B129" s="6">
        <v>121</v>
      </c>
      <c r="C129" s="86" t="s">
        <v>145</v>
      </c>
      <c r="D129" s="6">
        <v>0</v>
      </c>
      <c r="E129" s="136">
        <f t="shared" si="7"/>
        <v>0</v>
      </c>
      <c r="F129" s="136">
        <v>0</v>
      </c>
      <c r="G129" s="136">
        <f t="shared" si="8"/>
        <v>0</v>
      </c>
      <c r="H129" s="129">
        <v>0</v>
      </c>
      <c r="I129" s="136">
        <f t="shared" si="9"/>
        <v>0</v>
      </c>
      <c r="J129" s="6">
        <f t="shared" si="10"/>
        <v>0</v>
      </c>
      <c r="K129" s="21">
        <f t="shared" si="6"/>
        <v>0</v>
      </c>
      <c r="L129" s="155"/>
      <c r="M129" s="122"/>
    </row>
    <row r="130" spans="2:13" s="58" customFormat="1" ht="33" customHeight="1" x14ac:dyDescent="0.3">
      <c r="B130" s="6">
        <v>122</v>
      </c>
      <c r="C130" s="86" t="s">
        <v>238</v>
      </c>
      <c r="D130" s="6">
        <v>0</v>
      </c>
      <c r="E130" s="136">
        <f t="shared" si="7"/>
        <v>0</v>
      </c>
      <c r="F130" s="136">
        <v>0</v>
      </c>
      <c r="G130" s="136">
        <f t="shared" si="8"/>
        <v>0</v>
      </c>
      <c r="H130" s="129">
        <v>0</v>
      </c>
      <c r="I130" s="136">
        <f t="shared" si="9"/>
        <v>0</v>
      </c>
      <c r="J130" s="37">
        <f t="shared" si="10"/>
        <v>0</v>
      </c>
      <c r="K130" s="74">
        <f t="shared" si="6"/>
        <v>0</v>
      </c>
      <c r="L130" s="155"/>
      <c r="M130" s="132"/>
    </row>
    <row r="131" spans="2:13" s="58" customFormat="1" ht="33" customHeight="1" x14ac:dyDescent="0.3">
      <c r="B131" s="6">
        <v>123</v>
      </c>
      <c r="C131" s="86" t="s">
        <v>239</v>
      </c>
      <c r="D131" s="6">
        <v>0</v>
      </c>
      <c r="E131" s="136">
        <f t="shared" si="7"/>
        <v>0</v>
      </c>
      <c r="F131" s="136">
        <v>0</v>
      </c>
      <c r="G131" s="136">
        <f t="shared" si="8"/>
        <v>0</v>
      </c>
      <c r="H131" s="129">
        <v>0</v>
      </c>
      <c r="I131" s="136">
        <f t="shared" si="9"/>
        <v>0</v>
      </c>
      <c r="J131" s="37">
        <f t="shared" si="10"/>
        <v>0</v>
      </c>
      <c r="K131" s="74">
        <f t="shared" si="6"/>
        <v>0</v>
      </c>
      <c r="L131" s="155"/>
      <c r="M131" s="122"/>
    </row>
    <row r="132" spans="2:13" ht="31.5" customHeight="1" x14ac:dyDescent="0.3">
      <c r="B132" s="6">
        <v>124</v>
      </c>
      <c r="C132" s="86" t="s">
        <v>165</v>
      </c>
      <c r="D132" s="6">
        <v>0</v>
      </c>
      <c r="E132" s="136">
        <f t="shared" si="7"/>
        <v>0</v>
      </c>
      <c r="F132" s="136">
        <v>0</v>
      </c>
      <c r="G132" s="136">
        <f t="shared" si="8"/>
        <v>0</v>
      </c>
      <c r="H132" s="129">
        <v>0</v>
      </c>
      <c r="I132" s="136">
        <f t="shared" si="9"/>
        <v>0</v>
      </c>
      <c r="J132" s="37">
        <f t="shared" si="10"/>
        <v>0</v>
      </c>
      <c r="K132" s="74">
        <f t="shared" si="6"/>
        <v>0</v>
      </c>
      <c r="L132" s="154"/>
      <c r="M132" s="147"/>
    </row>
    <row r="133" spans="2:13" s="58" customFormat="1" ht="31.5" customHeight="1" x14ac:dyDescent="0.3">
      <c r="B133" s="6">
        <v>125</v>
      </c>
      <c r="C133" s="86" t="s">
        <v>240</v>
      </c>
      <c r="D133" s="6">
        <v>0</v>
      </c>
      <c r="E133" s="136">
        <f t="shared" si="7"/>
        <v>0</v>
      </c>
      <c r="F133" s="136">
        <v>0</v>
      </c>
      <c r="G133" s="136">
        <f t="shared" si="8"/>
        <v>0</v>
      </c>
      <c r="H133" s="129">
        <v>1</v>
      </c>
      <c r="I133" s="136">
        <f t="shared" si="9"/>
        <v>5.64</v>
      </c>
      <c r="J133" s="37">
        <f t="shared" si="10"/>
        <v>1</v>
      </c>
      <c r="K133" s="74">
        <f t="shared" si="6"/>
        <v>5.64</v>
      </c>
      <c r="L133" s="155" t="s">
        <v>388</v>
      </c>
      <c r="M133" s="122" t="s">
        <v>381</v>
      </c>
    </row>
    <row r="134" spans="2:13" s="58" customFormat="1" ht="31.5" customHeight="1" x14ac:dyDescent="0.3">
      <c r="B134" s="6">
        <v>126</v>
      </c>
      <c r="C134" s="86" t="s">
        <v>241</v>
      </c>
      <c r="D134" s="6">
        <v>0</v>
      </c>
      <c r="E134" s="136">
        <f t="shared" si="7"/>
        <v>0</v>
      </c>
      <c r="F134" s="136">
        <v>0</v>
      </c>
      <c r="G134" s="136">
        <f t="shared" si="8"/>
        <v>0</v>
      </c>
      <c r="H134" s="129">
        <v>0</v>
      </c>
      <c r="I134" s="136">
        <f t="shared" si="9"/>
        <v>0</v>
      </c>
      <c r="J134" s="37">
        <f t="shared" si="10"/>
        <v>0</v>
      </c>
      <c r="K134" s="74">
        <f t="shared" si="6"/>
        <v>0</v>
      </c>
      <c r="L134" s="155"/>
      <c r="M134" s="122"/>
    </row>
    <row r="135" spans="2:13" s="58" customFormat="1" ht="31.5" customHeight="1" x14ac:dyDescent="0.3">
      <c r="B135" s="6">
        <v>127</v>
      </c>
      <c r="C135" s="86" t="s">
        <v>218</v>
      </c>
      <c r="D135" s="6">
        <v>0</v>
      </c>
      <c r="E135" s="136">
        <f t="shared" si="7"/>
        <v>0</v>
      </c>
      <c r="F135" s="136">
        <v>0</v>
      </c>
      <c r="G135" s="136">
        <f t="shared" si="8"/>
        <v>0</v>
      </c>
      <c r="H135" s="129">
        <v>0</v>
      </c>
      <c r="I135" s="136">
        <f t="shared" si="9"/>
        <v>0</v>
      </c>
      <c r="J135" s="37">
        <f t="shared" si="10"/>
        <v>0</v>
      </c>
      <c r="K135" s="74">
        <f t="shared" si="6"/>
        <v>0</v>
      </c>
      <c r="L135" s="155"/>
      <c r="M135" s="132"/>
    </row>
    <row r="136" spans="2:13" s="58" customFormat="1" ht="31.5" customHeight="1" x14ac:dyDescent="0.3">
      <c r="B136" s="6">
        <v>128</v>
      </c>
      <c r="C136" s="86" t="s">
        <v>242</v>
      </c>
      <c r="D136" s="6">
        <v>0</v>
      </c>
      <c r="E136" s="136">
        <f t="shared" si="7"/>
        <v>0</v>
      </c>
      <c r="F136" s="136">
        <v>0</v>
      </c>
      <c r="G136" s="136">
        <f t="shared" si="8"/>
        <v>0</v>
      </c>
      <c r="H136" s="129">
        <v>0</v>
      </c>
      <c r="I136" s="136">
        <f t="shared" si="9"/>
        <v>0</v>
      </c>
      <c r="J136" s="37">
        <f t="shared" si="10"/>
        <v>0</v>
      </c>
      <c r="K136" s="74">
        <f t="shared" si="6"/>
        <v>0</v>
      </c>
      <c r="L136" s="155"/>
      <c r="M136" s="122"/>
    </row>
    <row r="137" spans="2:13" s="58" customFormat="1" ht="31.5" customHeight="1" x14ac:dyDescent="0.3">
      <c r="B137" s="6">
        <v>129</v>
      </c>
      <c r="C137" s="86" t="s">
        <v>244</v>
      </c>
      <c r="D137" s="6">
        <v>0</v>
      </c>
      <c r="E137" s="136">
        <f t="shared" si="7"/>
        <v>0</v>
      </c>
      <c r="F137" s="136">
        <v>0</v>
      </c>
      <c r="G137" s="136">
        <f t="shared" si="8"/>
        <v>0</v>
      </c>
      <c r="H137" s="129">
        <v>0</v>
      </c>
      <c r="I137" s="136">
        <f t="shared" si="9"/>
        <v>0</v>
      </c>
      <c r="J137" s="37">
        <f t="shared" si="10"/>
        <v>0</v>
      </c>
      <c r="K137" s="74">
        <f t="shared" si="6"/>
        <v>0</v>
      </c>
      <c r="L137" s="155"/>
      <c r="M137" s="122"/>
    </row>
    <row r="138" spans="2:13" s="58" customFormat="1" ht="31.5" customHeight="1" x14ac:dyDescent="0.3">
      <c r="B138" s="6">
        <v>130</v>
      </c>
      <c r="C138" s="86" t="s">
        <v>245</v>
      </c>
      <c r="D138" s="6">
        <v>0</v>
      </c>
      <c r="E138" s="136">
        <f t="shared" si="7"/>
        <v>0</v>
      </c>
      <c r="F138" s="136">
        <v>0</v>
      </c>
      <c r="G138" s="136">
        <f t="shared" si="8"/>
        <v>0</v>
      </c>
      <c r="H138" s="129">
        <v>0</v>
      </c>
      <c r="I138" s="136">
        <f t="shared" si="9"/>
        <v>0</v>
      </c>
      <c r="J138" s="37">
        <f t="shared" si="10"/>
        <v>0</v>
      </c>
      <c r="K138" s="74">
        <f t="shared" si="6"/>
        <v>0</v>
      </c>
      <c r="L138" s="155"/>
      <c r="M138" s="122"/>
    </row>
    <row r="139" spans="2:13" s="58" customFormat="1" ht="31.5" customHeight="1" x14ac:dyDescent="0.3">
      <c r="B139" s="6">
        <v>131</v>
      </c>
      <c r="C139" s="86" t="s">
        <v>246</v>
      </c>
      <c r="D139" s="6">
        <v>0</v>
      </c>
      <c r="E139" s="136">
        <f t="shared" ref="E139:E152" si="11">D139*564/100</f>
        <v>0</v>
      </c>
      <c r="F139" s="136">
        <v>0</v>
      </c>
      <c r="G139" s="136">
        <f t="shared" ref="G139:G152" si="12">F139*564/100</f>
        <v>0</v>
      </c>
      <c r="H139" s="129">
        <v>0</v>
      </c>
      <c r="I139" s="136">
        <f t="shared" ref="I139:I150" si="13">H139*564/100</f>
        <v>0</v>
      </c>
      <c r="J139" s="37">
        <f t="shared" si="10"/>
        <v>0</v>
      </c>
      <c r="K139" s="74">
        <f t="shared" si="6"/>
        <v>0</v>
      </c>
      <c r="L139" s="155"/>
      <c r="M139" s="122"/>
    </row>
    <row r="140" spans="2:13" s="58" customFormat="1" ht="31.5" customHeight="1" x14ac:dyDescent="0.3">
      <c r="B140" s="6">
        <v>132</v>
      </c>
      <c r="C140" s="86" t="s">
        <v>250</v>
      </c>
      <c r="D140" s="6">
        <v>0</v>
      </c>
      <c r="E140" s="136">
        <f t="shared" si="11"/>
        <v>0</v>
      </c>
      <c r="F140" s="136">
        <v>0</v>
      </c>
      <c r="G140" s="136">
        <f t="shared" si="12"/>
        <v>0</v>
      </c>
      <c r="H140" s="129">
        <v>0</v>
      </c>
      <c r="I140" s="136">
        <f t="shared" si="13"/>
        <v>0</v>
      </c>
      <c r="J140" s="37">
        <f t="shared" si="10"/>
        <v>0</v>
      </c>
      <c r="K140" s="74">
        <f>I140-G140</f>
        <v>0</v>
      </c>
      <c r="L140" s="155"/>
      <c r="M140" s="122"/>
    </row>
    <row r="141" spans="2:13" s="75" customFormat="1" ht="31.5" customHeight="1" x14ac:dyDescent="0.3">
      <c r="B141" s="6">
        <v>133</v>
      </c>
      <c r="C141" s="86" t="s">
        <v>255</v>
      </c>
      <c r="D141" s="6">
        <v>0</v>
      </c>
      <c r="E141" s="136">
        <f t="shared" si="11"/>
        <v>0</v>
      </c>
      <c r="F141" s="136">
        <v>0</v>
      </c>
      <c r="G141" s="136">
        <f t="shared" si="12"/>
        <v>0</v>
      </c>
      <c r="H141" s="129">
        <v>0</v>
      </c>
      <c r="I141" s="136">
        <f t="shared" si="13"/>
        <v>0</v>
      </c>
      <c r="J141" s="37">
        <f t="shared" ref="J141:K152" si="14">H141-F141</f>
        <v>0</v>
      </c>
      <c r="K141" s="74">
        <f t="shared" si="14"/>
        <v>0</v>
      </c>
      <c r="L141" s="155"/>
      <c r="M141" s="122"/>
    </row>
    <row r="142" spans="2:13" s="75" customFormat="1" ht="31.5" customHeight="1" x14ac:dyDescent="0.25">
      <c r="B142" s="6">
        <v>134</v>
      </c>
      <c r="C142" s="86" t="s">
        <v>256</v>
      </c>
      <c r="D142" s="6">
        <v>0</v>
      </c>
      <c r="E142" s="136">
        <f t="shared" si="11"/>
        <v>0</v>
      </c>
      <c r="F142" s="136">
        <v>0</v>
      </c>
      <c r="G142" s="136">
        <f t="shared" si="12"/>
        <v>0</v>
      </c>
      <c r="H142" s="129">
        <v>1</v>
      </c>
      <c r="I142" s="136">
        <f t="shared" si="13"/>
        <v>5.64</v>
      </c>
      <c r="J142" s="37">
        <f t="shared" si="14"/>
        <v>1</v>
      </c>
      <c r="K142" s="158">
        <f t="shared" si="14"/>
        <v>5.64</v>
      </c>
      <c r="L142" s="37" t="s">
        <v>389</v>
      </c>
      <c r="M142" s="37" t="s">
        <v>272</v>
      </c>
    </row>
    <row r="143" spans="2:13" s="75" customFormat="1" ht="31.5" customHeight="1" x14ac:dyDescent="0.25">
      <c r="B143" s="6">
        <v>135</v>
      </c>
      <c r="C143" s="86" t="s">
        <v>257</v>
      </c>
      <c r="D143" s="6">
        <v>0</v>
      </c>
      <c r="E143" s="136">
        <f t="shared" si="11"/>
        <v>0</v>
      </c>
      <c r="F143" s="136">
        <v>0</v>
      </c>
      <c r="G143" s="136">
        <f t="shared" si="12"/>
        <v>0</v>
      </c>
      <c r="H143" s="129">
        <v>0</v>
      </c>
      <c r="I143" s="136">
        <f t="shared" si="13"/>
        <v>0</v>
      </c>
      <c r="J143" s="37">
        <f t="shared" si="14"/>
        <v>0</v>
      </c>
      <c r="K143" s="74">
        <f t="shared" si="14"/>
        <v>0</v>
      </c>
      <c r="L143" s="37"/>
      <c r="M143" s="37"/>
    </row>
    <row r="144" spans="2:13" s="75" customFormat="1" ht="31.5" customHeight="1" x14ac:dyDescent="0.25">
      <c r="B144" s="6">
        <v>136</v>
      </c>
      <c r="C144" s="86" t="s">
        <v>258</v>
      </c>
      <c r="D144" s="6">
        <v>0</v>
      </c>
      <c r="E144" s="136">
        <f t="shared" si="11"/>
        <v>0</v>
      </c>
      <c r="F144" s="136">
        <v>0</v>
      </c>
      <c r="G144" s="136">
        <f t="shared" si="12"/>
        <v>0</v>
      </c>
      <c r="H144" s="129">
        <v>1</v>
      </c>
      <c r="I144" s="136">
        <f t="shared" si="13"/>
        <v>5.64</v>
      </c>
      <c r="J144" s="37">
        <f t="shared" si="14"/>
        <v>1</v>
      </c>
      <c r="K144" s="158">
        <f t="shared" si="14"/>
        <v>5.64</v>
      </c>
      <c r="L144" s="37" t="s">
        <v>390</v>
      </c>
      <c r="M144" s="37" t="s">
        <v>391</v>
      </c>
    </row>
    <row r="145" spans="2:13" s="75" customFormat="1" ht="31.5" customHeight="1" x14ac:dyDescent="0.25">
      <c r="B145" s="6">
        <v>137</v>
      </c>
      <c r="C145" s="86" t="s">
        <v>215</v>
      </c>
      <c r="D145" s="6">
        <v>0</v>
      </c>
      <c r="E145" s="136">
        <f t="shared" si="11"/>
        <v>0</v>
      </c>
      <c r="F145" s="136">
        <v>0</v>
      </c>
      <c r="G145" s="136">
        <f t="shared" si="12"/>
        <v>0</v>
      </c>
      <c r="H145" s="129">
        <v>0</v>
      </c>
      <c r="I145" s="136">
        <f t="shared" si="13"/>
        <v>0</v>
      </c>
      <c r="J145" s="37">
        <f t="shared" si="14"/>
        <v>0</v>
      </c>
      <c r="K145" s="74">
        <f t="shared" si="14"/>
        <v>0</v>
      </c>
      <c r="L145" s="37"/>
      <c r="M145" s="37"/>
    </row>
    <row r="146" spans="2:13" s="75" customFormat="1" ht="31.5" customHeight="1" x14ac:dyDescent="0.25">
      <c r="B146" s="6">
        <v>138</v>
      </c>
      <c r="C146" s="86" t="s">
        <v>259</v>
      </c>
      <c r="D146" s="6">
        <v>0</v>
      </c>
      <c r="E146" s="152">
        <f t="shared" si="11"/>
        <v>0</v>
      </c>
      <c r="F146" s="152">
        <v>0</v>
      </c>
      <c r="G146" s="152">
        <f t="shared" si="12"/>
        <v>0</v>
      </c>
      <c r="H146" s="152">
        <v>0</v>
      </c>
      <c r="I146" s="151">
        <f t="shared" si="13"/>
        <v>0</v>
      </c>
      <c r="J146" s="37">
        <f t="shared" si="14"/>
        <v>0</v>
      </c>
      <c r="K146" s="74">
        <f t="shared" si="14"/>
        <v>0</v>
      </c>
      <c r="L146" s="37"/>
      <c r="M146" s="37"/>
    </row>
    <row r="147" spans="2:13" s="75" customFormat="1" ht="31.5" customHeight="1" x14ac:dyDescent="0.25">
      <c r="B147" s="37">
        <v>139</v>
      </c>
      <c r="C147" s="86" t="s">
        <v>265</v>
      </c>
      <c r="D147" s="6">
        <v>0</v>
      </c>
      <c r="E147" s="152">
        <f t="shared" si="11"/>
        <v>0</v>
      </c>
      <c r="F147" s="152">
        <v>0</v>
      </c>
      <c r="G147" s="152">
        <f t="shared" si="12"/>
        <v>0</v>
      </c>
      <c r="H147" s="152">
        <v>0</v>
      </c>
      <c r="I147" s="151">
        <f t="shared" si="13"/>
        <v>0</v>
      </c>
      <c r="J147" s="37">
        <f t="shared" si="14"/>
        <v>0</v>
      </c>
      <c r="K147" s="74">
        <f t="shared" si="14"/>
        <v>0</v>
      </c>
      <c r="L147" s="37"/>
      <c r="M147" s="37"/>
    </row>
    <row r="148" spans="2:13" s="75" customFormat="1" ht="31.5" customHeight="1" x14ac:dyDescent="0.25">
      <c r="B148" s="37">
        <v>140</v>
      </c>
      <c r="C148" s="86" t="s">
        <v>269</v>
      </c>
      <c r="D148" s="6">
        <v>0</v>
      </c>
      <c r="E148" s="152">
        <f t="shared" si="11"/>
        <v>0</v>
      </c>
      <c r="F148" s="152">
        <v>0</v>
      </c>
      <c r="G148" s="152">
        <f t="shared" si="12"/>
        <v>0</v>
      </c>
      <c r="H148" s="152">
        <v>1</v>
      </c>
      <c r="I148" s="151">
        <f t="shared" si="13"/>
        <v>5.64</v>
      </c>
      <c r="J148" s="37">
        <f t="shared" si="14"/>
        <v>1</v>
      </c>
      <c r="K148" s="158">
        <f t="shared" si="14"/>
        <v>5.64</v>
      </c>
      <c r="L148" s="37" t="s">
        <v>392</v>
      </c>
      <c r="M148" s="37" t="s">
        <v>273</v>
      </c>
    </row>
    <row r="149" spans="2:13" s="75" customFormat="1" ht="31.5" customHeight="1" x14ac:dyDescent="0.25">
      <c r="B149" s="37">
        <v>141</v>
      </c>
      <c r="C149" s="86" t="s">
        <v>270</v>
      </c>
      <c r="D149" s="6">
        <v>0</v>
      </c>
      <c r="E149" s="152">
        <f t="shared" si="11"/>
        <v>0</v>
      </c>
      <c r="F149" s="159">
        <v>0</v>
      </c>
      <c r="G149" s="159">
        <f t="shared" si="12"/>
        <v>0</v>
      </c>
      <c r="H149" s="152">
        <v>1</v>
      </c>
      <c r="I149" s="152">
        <f t="shared" si="13"/>
        <v>5.64</v>
      </c>
      <c r="J149" s="37">
        <f t="shared" si="14"/>
        <v>1</v>
      </c>
      <c r="K149" s="158">
        <f t="shared" si="14"/>
        <v>5.64</v>
      </c>
      <c r="L149" s="37" t="s">
        <v>393</v>
      </c>
      <c r="M149" s="37" t="s">
        <v>272</v>
      </c>
    </row>
    <row r="150" spans="2:13" s="75" customFormat="1" ht="31.5" customHeight="1" x14ac:dyDescent="0.25">
      <c r="B150" s="37">
        <v>142</v>
      </c>
      <c r="C150" s="86" t="s">
        <v>271</v>
      </c>
      <c r="D150" s="6">
        <v>0</v>
      </c>
      <c r="E150" s="159">
        <f t="shared" si="11"/>
        <v>0</v>
      </c>
      <c r="F150" s="159">
        <v>0</v>
      </c>
      <c r="G150" s="159">
        <f t="shared" si="12"/>
        <v>0</v>
      </c>
      <c r="H150" s="152">
        <v>1</v>
      </c>
      <c r="I150" s="152">
        <f t="shared" si="13"/>
        <v>5.64</v>
      </c>
      <c r="J150" s="37">
        <f t="shared" si="14"/>
        <v>1</v>
      </c>
      <c r="K150" s="158">
        <f t="shared" si="14"/>
        <v>5.64</v>
      </c>
      <c r="L150" s="37" t="s">
        <v>394</v>
      </c>
      <c r="M150" s="37" t="s">
        <v>274</v>
      </c>
    </row>
    <row r="151" spans="2:13" s="75" customFormat="1" ht="31.5" customHeight="1" x14ac:dyDescent="0.25">
      <c r="B151" s="37">
        <v>143</v>
      </c>
      <c r="C151" s="86" t="s">
        <v>277</v>
      </c>
      <c r="D151" s="6">
        <v>0</v>
      </c>
      <c r="E151" s="159">
        <f t="shared" si="11"/>
        <v>0</v>
      </c>
      <c r="F151" s="159">
        <v>0</v>
      </c>
      <c r="G151" s="159">
        <f t="shared" si="12"/>
        <v>0</v>
      </c>
      <c r="H151" s="159">
        <v>1</v>
      </c>
      <c r="I151" s="159">
        <f>H151*564/100</f>
        <v>5.64</v>
      </c>
      <c r="J151" s="37">
        <f t="shared" si="14"/>
        <v>1</v>
      </c>
      <c r="K151" s="158">
        <f>I151-G151</f>
        <v>5.64</v>
      </c>
      <c r="L151" s="37" t="s">
        <v>395</v>
      </c>
      <c r="M151" s="37" t="s">
        <v>396</v>
      </c>
    </row>
    <row r="152" spans="2:13" s="75" customFormat="1" ht="31.5" customHeight="1" x14ac:dyDescent="0.25">
      <c r="B152" s="37">
        <v>144</v>
      </c>
      <c r="C152" s="86" t="s">
        <v>278</v>
      </c>
      <c r="D152" s="6">
        <v>0</v>
      </c>
      <c r="E152" s="159">
        <f t="shared" si="11"/>
        <v>0</v>
      </c>
      <c r="F152" s="159">
        <v>0</v>
      </c>
      <c r="G152" s="159">
        <f t="shared" si="12"/>
        <v>0</v>
      </c>
      <c r="H152" s="159">
        <v>1</v>
      </c>
      <c r="I152" s="159">
        <f>H152*564/100</f>
        <v>5.64</v>
      </c>
      <c r="J152" s="37">
        <f t="shared" si="14"/>
        <v>1</v>
      </c>
      <c r="K152" s="158">
        <f>I152-G152</f>
        <v>5.64</v>
      </c>
      <c r="L152" s="37" t="s">
        <v>397</v>
      </c>
      <c r="M152" s="37" t="s">
        <v>398</v>
      </c>
    </row>
    <row r="153" spans="2:13" s="75" customFormat="1" ht="31.5" customHeight="1" x14ac:dyDescent="0.25">
      <c r="B153" s="37"/>
      <c r="C153" s="82" t="s">
        <v>128</v>
      </c>
      <c r="D153" s="6">
        <f>SUM(D10:D136)</f>
        <v>564</v>
      </c>
      <c r="E153" s="6"/>
      <c r="F153" s="6"/>
      <c r="G153" s="6"/>
      <c r="H153" s="76"/>
      <c r="I153" s="6"/>
      <c r="J153" s="6"/>
      <c r="K153" s="74"/>
      <c r="L153" s="37"/>
      <c r="M153" s="132"/>
    </row>
    <row r="154" spans="2:13" ht="45" customHeight="1" x14ac:dyDescent="0.25">
      <c r="B154" s="6"/>
      <c r="C154" s="178" t="s">
        <v>130</v>
      </c>
      <c r="D154" s="223"/>
      <c r="E154" s="224"/>
      <c r="F154" s="224"/>
      <c r="G154" s="224"/>
      <c r="H154" s="224"/>
      <c r="I154" s="224"/>
      <c r="J154" s="224"/>
      <c r="K154" s="224"/>
      <c r="L154" s="224"/>
      <c r="M154" s="225"/>
    </row>
    <row r="155" spans="2:13" ht="35.25" customHeight="1" x14ac:dyDescent="0.3">
      <c r="B155" s="3">
        <v>1</v>
      </c>
      <c r="C155" s="87" t="s">
        <v>174</v>
      </c>
      <c r="D155" s="3">
        <v>1</v>
      </c>
      <c r="E155" s="3">
        <f>D155*45/100</f>
        <v>0.45</v>
      </c>
      <c r="F155" s="47">
        <v>0</v>
      </c>
      <c r="G155" s="3">
        <f>F155*45/100</f>
        <v>0</v>
      </c>
      <c r="H155" s="180">
        <v>0</v>
      </c>
      <c r="I155" s="3">
        <f>H155*45/100</f>
        <v>0</v>
      </c>
      <c r="J155" s="3">
        <f t="shared" ref="J155:J173" si="15">H155-F155</f>
        <v>0</v>
      </c>
      <c r="K155" s="63">
        <f t="shared" ref="K155:K173" si="16">I155-G155</f>
        <v>0</v>
      </c>
      <c r="L155" s="6"/>
      <c r="M155" s="6"/>
    </row>
    <row r="156" spans="2:13" ht="33.75" customHeight="1" x14ac:dyDescent="0.3">
      <c r="B156" s="3">
        <v>2</v>
      </c>
      <c r="C156" s="88" t="s">
        <v>175</v>
      </c>
      <c r="D156" s="3">
        <v>2</v>
      </c>
      <c r="E156" s="3">
        <f t="shared" ref="E156:E173" si="17">D156*45/100</f>
        <v>0.9</v>
      </c>
      <c r="F156" s="47">
        <v>0</v>
      </c>
      <c r="G156" s="3">
        <f t="shared" ref="G156:G173" si="18">F156*45/100</f>
        <v>0</v>
      </c>
      <c r="H156" s="180">
        <v>0</v>
      </c>
      <c r="I156" s="3">
        <f t="shared" ref="I156:I173" si="19">H156*45/100</f>
        <v>0</v>
      </c>
      <c r="J156" s="3">
        <f t="shared" si="15"/>
        <v>0</v>
      </c>
      <c r="K156" s="63">
        <f t="shared" si="16"/>
        <v>0</v>
      </c>
      <c r="L156" s="109"/>
      <c r="M156" s="6"/>
    </row>
    <row r="157" spans="2:13" ht="27.75" customHeight="1" x14ac:dyDescent="0.3">
      <c r="B157" s="3">
        <v>3</v>
      </c>
      <c r="C157" s="88" t="s">
        <v>176</v>
      </c>
      <c r="D157" s="3">
        <v>2</v>
      </c>
      <c r="E157" s="3">
        <f t="shared" si="17"/>
        <v>0.9</v>
      </c>
      <c r="F157" s="47">
        <v>1</v>
      </c>
      <c r="G157" s="3">
        <f t="shared" si="18"/>
        <v>0.45</v>
      </c>
      <c r="H157" s="180">
        <v>0</v>
      </c>
      <c r="I157" s="3">
        <f t="shared" si="19"/>
        <v>0</v>
      </c>
      <c r="J157" s="3">
        <f t="shared" si="15"/>
        <v>-1</v>
      </c>
      <c r="K157" s="63">
        <f t="shared" si="16"/>
        <v>-0.45</v>
      </c>
      <c r="L157" s="109"/>
      <c r="M157" s="6"/>
    </row>
    <row r="158" spans="2:13" ht="24" customHeight="1" x14ac:dyDescent="0.3">
      <c r="B158" s="3">
        <v>4</v>
      </c>
      <c r="C158" s="88" t="s">
        <v>167</v>
      </c>
      <c r="D158" s="3">
        <v>1</v>
      </c>
      <c r="E158" s="3">
        <f t="shared" si="17"/>
        <v>0.45</v>
      </c>
      <c r="F158" s="47">
        <v>0</v>
      </c>
      <c r="G158" s="3">
        <f t="shared" si="18"/>
        <v>0</v>
      </c>
      <c r="H158" s="180">
        <v>0</v>
      </c>
      <c r="I158" s="3">
        <f t="shared" si="19"/>
        <v>0</v>
      </c>
      <c r="J158" s="3">
        <f t="shared" si="15"/>
        <v>0</v>
      </c>
      <c r="K158" s="63">
        <f t="shared" si="16"/>
        <v>0</v>
      </c>
      <c r="L158" s="109"/>
      <c r="M158" s="6"/>
    </row>
    <row r="159" spans="2:13" ht="25.5" customHeight="1" x14ac:dyDescent="0.3">
      <c r="B159" s="3">
        <v>5</v>
      </c>
      <c r="C159" s="88" t="s">
        <v>162</v>
      </c>
      <c r="D159" s="3">
        <v>6</v>
      </c>
      <c r="E159" s="3">
        <f t="shared" si="17"/>
        <v>2.7</v>
      </c>
      <c r="F159" s="47">
        <v>0</v>
      </c>
      <c r="G159" s="3">
        <f t="shared" si="18"/>
        <v>0</v>
      </c>
      <c r="H159" s="180">
        <v>0</v>
      </c>
      <c r="I159" s="3">
        <f t="shared" si="19"/>
        <v>0</v>
      </c>
      <c r="J159" s="3">
        <f t="shared" si="15"/>
        <v>0</v>
      </c>
      <c r="K159" s="63">
        <f t="shared" si="16"/>
        <v>0</v>
      </c>
      <c r="L159" s="109"/>
      <c r="M159" s="6"/>
    </row>
    <row r="160" spans="2:13" ht="25.5" customHeight="1" x14ac:dyDescent="0.3">
      <c r="B160" s="3">
        <v>6</v>
      </c>
      <c r="C160" s="88" t="s">
        <v>168</v>
      </c>
      <c r="D160" s="3">
        <v>9</v>
      </c>
      <c r="E160" s="3">
        <f t="shared" si="17"/>
        <v>4.05</v>
      </c>
      <c r="F160" s="47">
        <v>0</v>
      </c>
      <c r="G160" s="3">
        <f t="shared" si="18"/>
        <v>0</v>
      </c>
      <c r="H160" s="180">
        <v>0</v>
      </c>
      <c r="I160" s="3">
        <f t="shared" si="19"/>
        <v>0</v>
      </c>
      <c r="J160" s="3">
        <f t="shared" si="15"/>
        <v>0</v>
      </c>
      <c r="K160" s="63">
        <f t="shared" si="16"/>
        <v>0</v>
      </c>
      <c r="L160" s="109"/>
      <c r="M160" s="6"/>
    </row>
    <row r="161" spans="2:13" ht="28.5" customHeight="1" x14ac:dyDescent="0.3">
      <c r="B161" s="3">
        <v>7</v>
      </c>
      <c r="C161" s="88" t="s">
        <v>169</v>
      </c>
      <c r="D161" s="3">
        <v>4</v>
      </c>
      <c r="E161" s="3">
        <f>D161*45/100</f>
        <v>1.8</v>
      </c>
      <c r="F161" s="47">
        <v>1</v>
      </c>
      <c r="G161" s="3">
        <f t="shared" si="18"/>
        <v>0.45</v>
      </c>
      <c r="H161" s="180">
        <v>0</v>
      </c>
      <c r="I161" s="3">
        <f t="shared" si="19"/>
        <v>0</v>
      </c>
      <c r="J161" s="3">
        <f t="shared" si="15"/>
        <v>-1</v>
      </c>
      <c r="K161" s="63">
        <f t="shared" si="16"/>
        <v>-0.45</v>
      </c>
      <c r="L161" s="109"/>
      <c r="M161" s="6"/>
    </row>
    <row r="162" spans="2:13" ht="26.25" customHeight="1" x14ac:dyDescent="0.3">
      <c r="B162" s="3">
        <v>8</v>
      </c>
      <c r="C162" s="88" t="s">
        <v>177</v>
      </c>
      <c r="D162" s="3">
        <v>1</v>
      </c>
      <c r="E162" s="3">
        <f t="shared" si="17"/>
        <v>0.45</v>
      </c>
      <c r="F162" s="47">
        <v>0</v>
      </c>
      <c r="G162" s="3">
        <f t="shared" si="18"/>
        <v>0</v>
      </c>
      <c r="H162" s="180">
        <v>0</v>
      </c>
      <c r="I162" s="3">
        <f t="shared" si="19"/>
        <v>0</v>
      </c>
      <c r="J162" s="3">
        <f t="shared" si="15"/>
        <v>0</v>
      </c>
      <c r="K162" s="63">
        <f t="shared" si="16"/>
        <v>0</v>
      </c>
      <c r="L162" s="109"/>
      <c r="M162" s="6"/>
    </row>
    <row r="163" spans="2:13" ht="28.5" customHeight="1" x14ac:dyDescent="0.3">
      <c r="B163" s="3">
        <v>9</v>
      </c>
      <c r="C163" s="88" t="s">
        <v>170</v>
      </c>
      <c r="D163" s="3">
        <v>4</v>
      </c>
      <c r="E163" s="3">
        <f t="shared" si="17"/>
        <v>1.8</v>
      </c>
      <c r="F163" s="47">
        <v>0</v>
      </c>
      <c r="G163" s="3">
        <f t="shared" si="18"/>
        <v>0</v>
      </c>
      <c r="H163" s="180">
        <v>0</v>
      </c>
      <c r="I163" s="3">
        <f t="shared" si="19"/>
        <v>0</v>
      </c>
      <c r="J163" s="3">
        <f t="shared" si="15"/>
        <v>0</v>
      </c>
      <c r="K163" s="63">
        <f t="shared" si="16"/>
        <v>0</v>
      </c>
      <c r="L163" s="17"/>
      <c r="M163" s="6"/>
    </row>
    <row r="164" spans="2:13" ht="30" customHeight="1" x14ac:dyDescent="0.3">
      <c r="B164" s="3">
        <v>10</v>
      </c>
      <c r="C164" s="88" t="s">
        <v>171</v>
      </c>
      <c r="D164" s="3">
        <v>3</v>
      </c>
      <c r="E164" s="3">
        <f t="shared" si="17"/>
        <v>1.35</v>
      </c>
      <c r="F164" s="47">
        <v>0</v>
      </c>
      <c r="G164" s="3">
        <f t="shared" si="18"/>
        <v>0</v>
      </c>
      <c r="H164" s="180">
        <v>0</v>
      </c>
      <c r="I164" s="3">
        <f t="shared" si="19"/>
        <v>0</v>
      </c>
      <c r="J164" s="3">
        <f t="shared" si="15"/>
        <v>0</v>
      </c>
      <c r="K164" s="63">
        <f t="shared" si="16"/>
        <v>0</v>
      </c>
      <c r="L164" s="17"/>
      <c r="M164" s="122"/>
    </row>
    <row r="165" spans="2:13" ht="33" customHeight="1" x14ac:dyDescent="0.3">
      <c r="B165" s="3">
        <v>11</v>
      </c>
      <c r="C165" s="88" t="s">
        <v>172</v>
      </c>
      <c r="D165" s="3">
        <v>1</v>
      </c>
      <c r="E165" s="3">
        <f t="shared" si="17"/>
        <v>0.45</v>
      </c>
      <c r="F165" s="47">
        <v>0</v>
      </c>
      <c r="G165" s="3">
        <f t="shared" si="18"/>
        <v>0</v>
      </c>
      <c r="H165" s="180">
        <v>0</v>
      </c>
      <c r="I165" s="3">
        <f t="shared" si="19"/>
        <v>0</v>
      </c>
      <c r="J165" s="3">
        <f t="shared" si="15"/>
        <v>0</v>
      </c>
      <c r="K165" s="63">
        <f t="shared" si="16"/>
        <v>0</v>
      </c>
      <c r="M165" s="127"/>
    </row>
    <row r="166" spans="2:13" ht="25.5" customHeight="1" x14ac:dyDescent="0.3">
      <c r="B166" s="3">
        <v>12</v>
      </c>
      <c r="C166" s="88" t="s">
        <v>178</v>
      </c>
      <c r="D166" s="3">
        <v>1</v>
      </c>
      <c r="E166" s="3">
        <f t="shared" si="17"/>
        <v>0.45</v>
      </c>
      <c r="F166" s="47">
        <v>0</v>
      </c>
      <c r="G166" s="3">
        <f t="shared" si="18"/>
        <v>0</v>
      </c>
      <c r="H166" s="180">
        <v>0</v>
      </c>
      <c r="I166" s="3">
        <f t="shared" si="19"/>
        <v>0</v>
      </c>
      <c r="J166" s="3">
        <f t="shared" si="15"/>
        <v>0</v>
      </c>
      <c r="K166" s="63">
        <f t="shared" si="16"/>
        <v>0</v>
      </c>
      <c r="L166" s="109"/>
      <c r="M166" s="10"/>
    </row>
    <row r="167" spans="2:13" ht="30.75" customHeight="1" x14ac:dyDescent="0.3">
      <c r="B167" s="3">
        <v>13</v>
      </c>
      <c r="C167" s="88" t="s">
        <v>173</v>
      </c>
      <c r="D167" s="3">
        <v>1</v>
      </c>
      <c r="E167" s="3">
        <f t="shared" si="17"/>
        <v>0.45</v>
      </c>
      <c r="F167" s="47">
        <v>0</v>
      </c>
      <c r="G167" s="3">
        <f t="shared" si="18"/>
        <v>0</v>
      </c>
      <c r="H167" s="180">
        <v>0</v>
      </c>
      <c r="I167" s="3">
        <f t="shared" si="19"/>
        <v>0</v>
      </c>
      <c r="J167" s="3">
        <f t="shared" si="15"/>
        <v>0</v>
      </c>
      <c r="K167" s="63">
        <f t="shared" si="16"/>
        <v>0</v>
      </c>
      <c r="L167" s="109"/>
      <c r="M167" s="10"/>
    </row>
    <row r="168" spans="2:13" ht="22.5" customHeight="1" x14ac:dyDescent="0.3">
      <c r="B168" s="3">
        <v>14</v>
      </c>
      <c r="C168" s="88" t="s">
        <v>22</v>
      </c>
      <c r="D168" s="3">
        <v>9</v>
      </c>
      <c r="E168" s="3">
        <f t="shared" si="17"/>
        <v>4.05</v>
      </c>
      <c r="F168" s="47">
        <v>0</v>
      </c>
      <c r="G168" s="3">
        <f t="shared" si="18"/>
        <v>0</v>
      </c>
      <c r="H168" s="180">
        <v>0</v>
      </c>
      <c r="I168" s="3">
        <f t="shared" si="19"/>
        <v>0</v>
      </c>
      <c r="J168" s="3">
        <f t="shared" si="15"/>
        <v>0</v>
      </c>
      <c r="K168" s="63">
        <f t="shared" si="16"/>
        <v>0</v>
      </c>
      <c r="L168" s="109"/>
      <c r="M168" s="10"/>
    </row>
    <row r="169" spans="2:13" ht="24" customHeight="1" x14ac:dyDescent="0.3">
      <c r="B169" s="3">
        <v>15</v>
      </c>
      <c r="C169" s="88" t="s">
        <v>254</v>
      </c>
      <c r="D169" s="3">
        <v>0</v>
      </c>
      <c r="E169" s="3">
        <f t="shared" si="17"/>
        <v>0</v>
      </c>
      <c r="F169" s="47">
        <v>0</v>
      </c>
      <c r="G169" s="3">
        <f t="shared" si="18"/>
        <v>0</v>
      </c>
      <c r="H169" s="180">
        <v>0</v>
      </c>
      <c r="I169" s="3">
        <f t="shared" si="19"/>
        <v>0</v>
      </c>
      <c r="J169" s="3">
        <f t="shared" si="15"/>
        <v>0</v>
      </c>
      <c r="K169" s="63">
        <f t="shared" si="16"/>
        <v>0</v>
      </c>
      <c r="L169" s="109"/>
      <c r="M169" s="10"/>
    </row>
    <row r="170" spans="2:13" s="75" customFormat="1" ht="24" customHeight="1" x14ac:dyDescent="0.3">
      <c r="B170" s="3">
        <v>16</v>
      </c>
      <c r="C170" s="88" t="s">
        <v>101</v>
      </c>
      <c r="D170" s="3">
        <v>0</v>
      </c>
      <c r="E170" s="3">
        <f t="shared" si="17"/>
        <v>0</v>
      </c>
      <c r="F170" s="47">
        <v>0</v>
      </c>
      <c r="G170" s="3">
        <f t="shared" si="18"/>
        <v>0</v>
      </c>
      <c r="H170" s="180">
        <v>0</v>
      </c>
      <c r="I170" s="3">
        <f t="shared" si="19"/>
        <v>0</v>
      </c>
      <c r="J170" s="3">
        <f t="shared" si="15"/>
        <v>0</v>
      </c>
      <c r="K170" s="63">
        <f t="shared" si="16"/>
        <v>0</v>
      </c>
      <c r="L170" s="17"/>
      <c r="M170" s="122"/>
    </row>
    <row r="171" spans="2:13" s="75" customFormat="1" ht="24" customHeight="1" x14ac:dyDescent="0.3">
      <c r="B171" s="3">
        <v>17</v>
      </c>
      <c r="C171" s="88" t="s">
        <v>209</v>
      </c>
      <c r="D171" s="3">
        <v>0</v>
      </c>
      <c r="E171" s="3">
        <f t="shared" si="17"/>
        <v>0</v>
      </c>
      <c r="F171" s="47">
        <v>0</v>
      </c>
      <c r="G171" s="3">
        <f t="shared" si="18"/>
        <v>0</v>
      </c>
      <c r="H171" s="180">
        <v>0</v>
      </c>
      <c r="I171" s="3">
        <f t="shared" si="19"/>
        <v>0</v>
      </c>
      <c r="J171" s="3">
        <f t="shared" si="15"/>
        <v>0</v>
      </c>
      <c r="K171" s="63">
        <f t="shared" si="16"/>
        <v>0</v>
      </c>
      <c r="L171" s="110"/>
      <c r="M171" s="107"/>
    </row>
    <row r="172" spans="2:13" s="75" customFormat="1" ht="24" customHeight="1" x14ac:dyDescent="0.3">
      <c r="B172" s="3">
        <v>18</v>
      </c>
      <c r="C172" s="88" t="s">
        <v>124</v>
      </c>
      <c r="D172" s="3">
        <v>0</v>
      </c>
      <c r="E172" s="3">
        <f t="shared" si="17"/>
        <v>0</v>
      </c>
      <c r="F172" s="47">
        <v>0</v>
      </c>
      <c r="G172" s="3">
        <f t="shared" si="18"/>
        <v>0</v>
      </c>
      <c r="H172" s="180">
        <v>1</v>
      </c>
      <c r="I172" s="3">
        <f t="shared" si="19"/>
        <v>0.45</v>
      </c>
      <c r="J172" s="3">
        <f t="shared" si="15"/>
        <v>1</v>
      </c>
      <c r="K172" s="181">
        <f t="shared" si="16"/>
        <v>0.45</v>
      </c>
      <c r="L172" s="182" t="s">
        <v>320</v>
      </c>
      <c r="M172" s="183" t="s">
        <v>321</v>
      </c>
    </row>
    <row r="173" spans="2:13" s="75" customFormat="1" ht="24" customHeight="1" x14ac:dyDescent="0.3">
      <c r="B173" s="3">
        <v>19</v>
      </c>
      <c r="C173" s="88" t="s">
        <v>319</v>
      </c>
      <c r="D173" s="3">
        <v>0</v>
      </c>
      <c r="E173" s="3">
        <f t="shared" si="17"/>
        <v>0</v>
      </c>
      <c r="F173" s="47">
        <v>0</v>
      </c>
      <c r="G173" s="3">
        <f t="shared" si="18"/>
        <v>0</v>
      </c>
      <c r="H173" s="180">
        <v>1</v>
      </c>
      <c r="I173" s="3">
        <f t="shared" si="19"/>
        <v>0.45</v>
      </c>
      <c r="J173" s="3">
        <f t="shared" si="15"/>
        <v>1</v>
      </c>
      <c r="K173" s="181">
        <f t="shared" si="16"/>
        <v>0.45</v>
      </c>
      <c r="L173" s="182" t="s">
        <v>322</v>
      </c>
      <c r="M173" s="183" t="s">
        <v>323</v>
      </c>
    </row>
    <row r="174" spans="2:13" s="75" customFormat="1" ht="24" customHeight="1" x14ac:dyDescent="0.3">
      <c r="B174" s="3"/>
      <c r="C174" s="89" t="s">
        <v>129</v>
      </c>
      <c r="D174" s="3">
        <f>SUM(D155:D169)</f>
        <v>45</v>
      </c>
      <c r="E174" s="3"/>
      <c r="F174" s="108"/>
      <c r="G174" s="3"/>
      <c r="H174" s="108"/>
      <c r="I174" s="3"/>
      <c r="J174" s="3"/>
      <c r="K174" s="63"/>
      <c r="L174" s="121"/>
      <c r="M174" s="107"/>
    </row>
    <row r="175" spans="2:13" ht="37.5" x14ac:dyDescent="0.3">
      <c r="B175" s="6"/>
      <c r="C175" s="178" t="s">
        <v>142</v>
      </c>
      <c r="D175" s="220"/>
      <c r="E175" s="221"/>
      <c r="F175" s="221"/>
      <c r="G175" s="221"/>
      <c r="H175" s="221"/>
      <c r="I175" s="221"/>
      <c r="J175" s="221"/>
      <c r="K175" s="221"/>
      <c r="L175" s="221"/>
      <c r="M175" s="222"/>
    </row>
    <row r="176" spans="2:13" ht="52.5" customHeight="1" x14ac:dyDescent="0.3">
      <c r="B176" s="3">
        <v>1</v>
      </c>
      <c r="C176" s="90" t="s">
        <v>131</v>
      </c>
      <c r="D176" s="3">
        <v>15</v>
      </c>
      <c r="E176" s="3">
        <f>D176*179/100</f>
        <v>26.85</v>
      </c>
      <c r="F176" s="187">
        <v>0</v>
      </c>
      <c r="G176" s="3">
        <f>F176*D188/100</f>
        <v>0</v>
      </c>
      <c r="H176" s="195">
        <v>0</v>
      </c>
      <c r="I176" s="3">
        <f>H176*D188/100</f>
        <v>0</v>
      </c>
      <c r="J176" s="3">
        <f t="shared" ref="J176:J187" si="20">H176-F176</f>
        <v>0</v>
      </c>
      <c r="K176" s="63">
        <f t="shared" ref="K176:K187" si="21">I176-G176</f>
        <v>0</v>
      </c>
      <c r="L176" s="22"/>
      <c r="M176" s="22"/>
    </row>
    <row r="177" spans="2:13" ht="28.5" customHeight="1" x14ac:dyDescent="0.3">
      <c r="B177" s="7">
        <v>2</v>
      </c>
      <c r="C177" s="91" t="s">
        <v>132</v>
      </c>
      <c r="D177" s="7">
        <v>12</v>
      </c>
      <c r="E177" s="3">
        <f t="shared" ref="E177:E187" si="22">D177*179/100</f>
        <v>21.48</v>
      </c>
      <c r="F177" s="192">
        <v>1</v>
      </c>
      <c r="G177" s="3">
        <f t="shared" ref="G177:G187" si="23">F177*D189/100</f>
        <v>0</v>
      </c>
      <c r="H177" s="196">
        <v>1</v>
      </c>
      <c r="I177" s="3">
        <f t="shared" ref="I177:I187" si="24">H177*D189/100</f>
        <v>0</v>
      </c>
      <c r="J177" s="3">
        <f t="shared" si="20"/>
        <v>0</v>
      </c>
      <c r="K177" s="63">
        <f t="shared" si="21"/>
        <v>0</v>
      </c>
      <c r="L177" s="107"/>
      <c r="M177" s="107"/>
    </row>
    <row r="178" spans="2:13" ht="33.75" customHeight="1" x14ac:dyDescent="0.3">
      <c r="B178" s="3">
        <v>3</v>
      </c>
      <c r="C178" s="92" t="s">
        <v>133</v>
      </c>
      <c r="D178" s="3">
        <v>28</v>
      </c>
      <c r="E178" s="3">
        <f t="shared" si="22"/>
        <v>50.12</v>
      </c>
      <c r="F178" s="187">
        <v>0</v>
      </c>
      <c r="G178" s="3">
        <f t="shared" si="23"/>
        <v>0</v>
      </c>
      <c r="H178" s="195">
        <v>0</v>
      </c>
      <c r="I178" s="3">
        <f t="shared" si="24"/>
        <v>0</v>
      </c>
      <c r="J178" s="3">
        <f t="shared" si="20"/>
        <v>0</v>
      </c>
      <c r="K178" s="63">
        <f t="shared" si="21"/>
        <v>0</v>
      </c>
      <c r="L178" s="107"/>
      <c r="M178" s="107"/>
    </row>
    <row r="179" spans="2:13" ht="27" customHeight="1" x14ac:dyDescent="0.3">
      <c r="B179" s="7">
        <v>4</v>
      </c>
      <c r="C179" s="91" t="s">
        <v>134</v>
      </c>
      <c r="D179" s="7">
        <v>71</v>
      </c>
      <c r="E179" s="3">
        <f t="shared" si="22"/>
        <v>127.09</v>
      </c>
      <c r="F179" s="192">
        <v>1</v>
      </c>
      <c r="G179" s="3">
        <f t="shared" si="23"/>
        <v>0.02</v>
      </c>
      <c r="H179" s="196">
        <v>0</v>
      </c>
      <c r="I179" s="3">
        <f t="shared" si="24"/>
        <v>0</v>
      </c>
      <c r="J179" s="3">
        <f t="shared" si="20"/>
        <v>-1</v>
      </c>
      <c r="K179" s="63">
        <f t="shared" si="21"/>
        <v>-0.02</v>
      </c>
      <c r="L179" s="111"/>
      <c r="M179" s="111"/>
    </row>
    <row r="180" spans="2:13" ht="28.5" customHeight="1" x14ac:dyDescent="0.3">
      <c r="B180" s="3">
        <v>5</v>
      </c>
      <c r="C180" s="91" t="s">
        <v>135</v>
      </c>
      <c r="D180" s="3">
        <v>3</v>
      </c>
      <c r="E180" s="3">
        <f t="shared" si="22"/>
        <v>5.37</v>
      </c>
      <c r="F180" s="187">
        <v>1</v>
      </c>
      <c r="G180" s="3">
        <f t="shared" si="23"/>
        <v>0.01</v>
      </c>
      <c r="H180" s="195">
        <v>0</v>
      </c>
      <c r="I180" s="3">
        <f t="shared" si="24"/>
        <v>0</v>
      </c>
      <c r="J180" s="3">
        <f t="shared" si="20"/>
        <v>-1</v>
      </c>
      <c r="K180" s="63">
        <f t="shared" si="21"/>
        <v>-0.01</v>
      </c>
      <c r="L180" s="112"/>
      <c r="M180" s="112"/>
    </row>
    <row r="181" spans="2:13" ht="30" customHeight="1" x14ac:dyDescent="0.3">
      <c r="B181" s="7">
        <v>6</v>
      </c>
      <c r="C181" s="91" t="s">
        <v>136</v>
      </c>
      <c r="D181" s="7">
        <v>3</v>
      </c>
      <c r="E181" s="3">
        <f t="shared" si="22"/>
        <v>5.37</v>
      </c>
      <c r="F181" s="192">
        <v>0</v>
      </c>
      <c r="G181" s="3">
        <f t="shared" si="23"/>
        <v>0</v>
      </c>
      <c r="H181" s="196">
        <v>0</v>
      </c>
      <c r="I181" s="3">
        <f t="shared" si="24"/>
        <v>0</v>
      </c>
      <c r="J181" s="3">
        <f t="shared" si="20"/>
        <v>0</v>
      </c>
      <c r="K181" s="63">
        <f t="shared" si="21"/>
        <v>0</v>
      </c>
      <c r="L181" s="111"/>
      <c r="M181" s="111"/>
    </row>
    <row r="182" spans="2:13" ht="42.75" customHeight="1" x14ac:dyDescent="0.3">
      <c r="B182" s="3">
        <v>7</v>
      </c>
      <c r="C182" s="90" t="s">
        <v>137</v>
      </c>
      <c r="D182" s="3">
        <v>26</v>
      </c>
      <c r="E182" s="3">
        <f t="shared" si="22"/>
        <v>46.54</v>
      </c>
      <c r="F182" s="187">
        <v>0</v>
      </c>
      <c r="G182" s="3">
        <f t="shared" si="23"/>
        <v>0</v>
      </c>
      <c r="H182" s="195">
        <v>0</v>
      </c>
      <c r="I182" s="3">
        <f t="shared" si="24"/>
        <v>0</v>
      </c>
      <c r="J182" s="3">
        <f t="shared" si="20"/>
        <v>0</v>
      </c>
      <c r="K182" s="63">
        <f t="shared" si="21"/>
        <v>0</v>
      </c>
      <c r="L182" s="112"/>
      <c r="M182" s="112"/>
    </row>
    <row r="183" spans="2:13" ht="36" customHeight="1" x14ac:dyDescent="0.3">
      <c r="B183" s="7">
        <v>8</v>
      </c>
      <c r="C183" s="91" t="s">
        <v>138</v>
      </c>
      <c r="D183" s="7">
        <v>6</v>
      </c>
      <c r="E183" s="3">
        <f t="shared" si="22"/>
        <v>10.74</v>
      </c>
      <c r="F183" s="192">
        <v>0</v>
      </c>
      <c r="G183" s="3">
        <f t="shared" si="23"/>
        <v>0</v>
      </c>
      <c r="H183" s="196">
        <v>0</v>
      </c>
      <c r="I183" s="3">
        <f t="shared" si="24"/>
        <v>0</v>
      </c>
      <c r="J183" s="3">
        <f t="shared" si="20"/>
        <v>0</v>
      </c>
      <c r="K183" s="63">
        <f t="shared" si="21"/>
        <v>0</v>
      </c>
      <c r="L183" s="111"/>
      <c r="M183" s="111"/>
    </row>
    <row r="184" spans="2:13" ht="27" customHeight="1" x14ac:dyDescent="0.3">
      <c r="B184" s="3">
        <v>9</v>
      </c>
      <c r="C184" s="87" t="s">
        <v>90</v>
      </c>
      <c r="D184" s="3">
        <v>4</v>
      </c>
      <c r="E184" s="3">
        <f t="shared" si="22"/>
        <v>7.16</v>
      </c>
      <c r="F184" s="187">
        <v>0</v>
      </c>
      <c r="G184" s="3">
        <f t="shared" si="23"/>
        <v>0</v>
      </c>
      <c r="H184" s="195">
        <v>1</v>
      </c>
      <c r="I184" s="3">
        <f t="shared" si="24"/>
        <v>0.02</v>
      </c>
      <c r="J184" s="3">
        <f t="shared" si="20"/>
        <v>1</v>
      </c>
      <c r="K184" s="181">
        <f t="shared" si="21"/>
        <v>0.02</v>
      </c>
      <c r="L184" s="194" t="s">
        <v>355</v>
      </c>
      <c r="M184" s="198" t="s">
        <v>356</v>
      </c>
    </row>
    <row r="185" spans="2:13" ht="22.5" customHeight="1" x14ac:dyDescent="0.3">
      <c r="B185" s="5">
        <v>10</v>
      </c>
      <c r="C185" s="93" t="s">
        <v>139</v>
      </c>
      <c r="D185" s="3">
        <v>3</v>
      </c>
      <c r="E185" s="3">
        <f t="shared" si="22"/>
        <v>5.37</v>
      </c>
      <c r="F185" s="193">
        <v>0</v>
      </c>
      <c r="G185" s="3">
        <f t="shared" si="23"/>
        <v>0</v>
      </c>
      <c r="H185" s="197">
        <v>0</v>
      </c>
      <c r="I185" s="3">
        <f t="shared" si="24"/>
        <v>0</v>
      </c>
      <c r="J185" s="3">
        <f t="shared" si="20"/>
        <v>0</v>
      </c>
      <c r="K185" s="63">
        <f t="shared" si="21"/>
        <v>0</v>
      </c>
      <c r="L185" s="111"/>
      <c r="M185" s="111"/>
    </row>
    <row r="186" spans="2:13" ht="27.75" customHeight="1" x14ac:dyDescent="0.3">
      <c r="B186" s="3">
        <v>11</v>
      </c>
      <c r="C186" s="90" t="s">
        <v>140</v>
      </c>
      <c r="D186" s="3">
        <v>3</v>
      </c>
      <c r="E186" s="3">
        <f t="shared" si="22"/>
        <v>5.37</v>
      </c>
      <c r="F186" s="187">
        <v>0</v>
      </c>
      <c r="G186" s="3">
        <f t="shared" si="23"/>
        <v>0</v>
      </c>
      <c r="H186" s="195">
        <v>0</v>
      </c>
      <c r="I186" s="3">
        <f t="shared" si="24"/>
        <v>0</v>
      </c>
      <c r="J186" s="3">
        <f t="shared" si="20"/>
        <v>0</v>
      </c>
      <c r="K186" s="63">
        <f t="shared" si="21"/>
        <v>0</v>
      </c>
      <c r="L186" s="107"/>
      <c r="M186" s="107"/>
    </row>
    <row r="187" spans="2:13" ht="36.75" customHeight="1" x14ac:dyDescent="0.3">
      <c r="B187" s="7">
        <v>12</v>
      </c>
      <c r="C187" s="91" t="s">
        <v>141</v>
      </c>
      <c r="D187" s="7">
        <v>5</v>
      </c>
      <c r="E187" s="3">
        <f t="shared" si="22"/>
        <v>8.9499999999999993</v>
      </c>
      <c r="F187" s="192">
        <v>0</v>
      </c>
      <c r="G187" s="3">
        <f t="shared" si="23"/>
        <v>0</v>
      </c>
      <c r="H187" s="196">
        <v>0</v>
      </c>
      <c r="I187" s="3">
        <f t="shared" si="24"/>
        <v>0</v>
      </c>
      <c r="J187" s="3">
        <f t="shared" si="20"/>
        <v>0</v>
      </c>
      <c r="K187" s="63">
        <f t="shared" si="21"/>
        <v>0</v>
      </c>
      <c r="L187" s="111"/>
      <c r="M187" s="111"/>
    </row>
    <row r="188" spans="2:13" ht="18.75" x14ac:dyDescent="0.3">
      <c r="B188" s="10"/>
      <c r="C188" s="89" t="s">
        <v>128</v>
      </c>
      <c r="D188" s="3">
        <f>D176+D177+D178+D179+D180+D181+D182+D183+D184+D185+D186+D187</f>
        <v>179</v>
      </c>
      <c r="E188" s="10"/>
      <c r="F188" s="10"/>
      <c r="G188" s="10"/>
      <c r="H188" s="80"/>
      <c r="I188" s="10"/>
      <c r="J188" s="3"/>
      <c r="K188" s="63"/>
      <c r="L188" s="112"/>
      <c r="M188" s="112"/>
    </row>
    <row r="189" spans="2:13" ht="37.5" x14ac:dyDescent="0.25">
      <c r="B189" s="6"/>
      <c r="C189" s="178" t="s">
        <v>143</v>
      </c>
      <c r="D189" s="217"/>
      <c r="E189" s="218"/>
      <c r="F189" s="218"/>
      <c r="G189" s="218"/>
      <c r="H189" s="218"/>
      <c r="I189" s="218"/>
      <c r="J189" s="218"/>
      <c r="K189" s="218"/>
      <c r="L189" s="218"/>
      <c r="M189" s="219"/>
    </row>
    <row r="190" spans="2:13" ht="37.5" x14ac:dyDescent="0.3">
      <c r="B190" s="6">
        <v>1</v>
      </c>
      <c r="C190" s="85" t="s">
        <v>144</v>
      </c>
      <c r="D190" s="6">
        <v>1</v>
      </c>
      <c r="E190" s="9">
        <f>D190*24/100</f>
        <v>0.24</v>
      </c>
      <c r="F190" s="6">
        <v>0</v>
      </c>
      <c r="G190" s="6">
        <f>F190*24/100</f>
        <v>0</v>
      </c>
      <c r="H190" s="189">
        <v>0</v>
      </c>
      <c r="I190" s="6">
        <f>H190*24/100</f>
        <v>0</v>
      </c>
      <c r="J190" s="3">
        <f t="shared" ref="J190:J215" si="25">H190-F190</f>
        <v>0</v>
      </c>
      <c r="K190" s="63">
        <f t="shared" ref="K190:K215" si="26">I190-G190</f>
        <v>0</v>
      </c>
      <c r="L190" s="189"/>
      <c r="M190" s="189"/>
    </row>
    <row r="191" spans="2:13" ht="18.75" x14ac:dyDescent="0.3">
      <c r="B191" s="6">
        <v>2</v>
      </c>
      <c r="C191" s="85" t="s">
        <v>145</v>
      </c>
      <c r="D191" s="6">
        <v>2</v>
      </c>
      <c r="E191" s="9">
        <f t="shared" ref="E191:E201" si="27">D191*24/100</f>
        <v>0.48</v>
      </c>
      <c r="F191" s="6">
        <v>0</v>
      </c>
      <c r="G191" s="6">
        <f t="shared" ref="G191:G202" si="28">F191*24/100</f>
        <v>0</v>
      </c>
      <c r="H191" s="189">
        <v>0</v>
      </c>
      <c r="I191" s="6">
        <f t="shared" ref="I191:I215" si="29">H191*24/100</f>
        <v>0</v>
      </c>
      <c r="J191" s="3">
        <f t="shared" si="25"/>
        <v>0</v>
      </c>
      <c r="K191" s="63">
        <f t="shared" si="26"/>
        <v>0</v>
      </c>
      <c r="L191" s="189"/>
      <c r="M191" s="189"/>
    </row>
    <row r="192" spans="2:13" ht="30.75" customHeight="1" x14ac:dyDescent="0.3">
      <c r="B192" s="6">
        <v>3</v>
      </c>
      <c r="C192" s="85" t="s">
        <v>56</v>
      </c>
      <c r="D192" s="6">
        <v>1</v>
      </c>
      <c r="E192" s="9">
        <f t="shared" si="27"/>
        <v>0.24</v>
      </c>
      <c r="F192" s="6">
        <v>0</v>
      </c>
      <c r="G192" s="6">
        <f t="shared" si="28"/>
        <v>0</v>
      </c>
      <c r="H192" s="189">
        <v>0</v>
      </c>
      <c r="I192" s="6">
        <f t="shared" si="29"/>
        <v>0</v>
      </c>
      <c r="J192" s="3">
        <f t="shared" si="25"/>
        <v>0</v>
      </c>
      <c r="K192" s="63">
        <f t="shared" si="26"/>
        <v>0</v>
      </c>
      <c r="L192" s="189"/>
      <c r="M192" s="189"/>
    </row>
    <row r="193" spans="2:13" ht="37.5" customHeight="1" x14ac:dyDescent="0.3">
      <c r="B193" s="6">
        <v>4</v>
      </c>
      <c r="C193" s="85" t="s">
        <v>89</v>
      </c>
      <c r="D193" s="6">
        <v>1</v>
      </c>
      <c r="E193" s="9">
        <f t="shared" si="27"/>
        <v>0.24</v>
      </c>
      <c r="F193" s="6">
        <v>0</v>
      </c>
      <c r="G193" s="6">
        <f t="shared" si="28"/>
        <v>0</v>
      </c>
      <c r="H193" s="189">
        <v>1</v>
      </c>
      <c r="I193" s="6">
        <f t="shared" si="29"/>
        <v>0.24</v>
      </c>
      <c r="J193" s="3">
        <f t="shared" si="25"/>
        <v>1</v>
      </c>
      <c r="K193" s="181">
        <f t="shared" si="26"/>
        <v>0.24</v>
      </c>
      <c r="L193" s="189" t="s">
        <v>328</v>
      </c>
      <c r="M193" s="189" t="s">
        <v>329</v>
      </c>
    </row>
    <row r="194" spans="2:13" ht="41.25" customHeight="1" x14ac:dyDescent="0.3">
      <c r="B194" s="6">
        <v>5</v>
      </c>
      <c r="C194" s="85" t="s">
        <v>146</v>
      </c>
      <c r="D194" s="6">
        <v>4</v>
      </c>
      <c r="E194" s="9">
        <f t="shared" si="27"/>
        <v>0.96</v>
      </c>
      <c r="F194" s="6">
        <v>0</v>
      </c>
      <c r="G194" s="6">
        <f t="shared" si="28"/>
        <v>0</v>
      </c>
      <c r="H194" s="189">
        <v>0</v>
      </c>
      <c r="I194" s="6">
        <f t="shared" si="29"/>
        <v>0</v>
      </c>
      <c r="J194" s="3">
        <f t="shared" si="25"/>
        <v>0</v>
      </c>
      <c r="K194" s="63">
        <f t="shared" si="26"/>
        <v>0</v>
      </c>
      <c r="L194" s="189"/>
      <c r="M194" s="189"/>
    </row>
    <row r="195" spans="2:13" ht="36" customHeight="1" x14ac:dyDescent="0.3">
      <c r="B195" s="6">
        <v>6</v>
      </c>
      <c r="C195" s="85" t="s">
        <v>147</v>
      </c>
      <c r="D195" s="6">
        <v>6</v>
      </c>
      <c r="E195" s="9">
        <f t="shared" si="27"/>
        <v>1.44</v>
      </c>
      <c r="F195" s="6">
        <v>0</v>
      </c>
      <c r="G195" s="6">
        <f t="shared" si="28"/>
        <v>0</v>
      </c>
      <c r="H195" s="189">
        <v>0</v>
      </c>
      <c r="I195" s="6">
        <f t="shared" si="29"/>
        <v>0</v>
      </c>
      <c r="J195" s="3">
        <f t="shared" si="25"/>
        <v>0</v>
      </c>
      <c r="K195" s="63">
        <f t="shared" si="26"/>
        <v>0</v>
      </c>
      <c r="L195" s="189"/>
      <c r="M195" s="189"/>
    </row>
    <row r="196" spans="2:13" ht="33" customHeight="1" x14ac:dyDescent="0.3">
      <c r="B196" s="6">
        <v>7</v>
      </c>
      <c r="C196" s="85" t="s">
        <v>148</v>
      </c>
      <c r="D196" s="6">
        <v>2</v>
      </c>
      <c r="E196" s="9">
        <f t="shared" si="27"/>
        <v>0.48</v>
      </c>
      <c r="F196" s="6">
        <v>0</v>
      </c>
      <c r="G196" s="6">
        <f t="shared" si="28"/>
        <v>0</v>
      </c>
      <c r="H196" s="189">
        <v>0</v>
      </c>
      <c r="I196" s="6">
        <f t="shared" si="29"/>
        <v>0</v>
      </c>
      <c r="J196" s="3">
        <f t="shared" si="25"/>
        <v>0</v>
      </c>
      <c r="K196" s="63">
        <f t="shared" si="26"/>
        <v>0</v>
      </c>
      <c r="L196" s="189"/>
      <c r="M196" s="189"/>
    </row>
    <row r="197" spans="2:13" ht="33.75" customHeight="1" x14ac:dyDescent="0.3">
      <c r="B197" s="6">
        <v>8</v>
      </c>
      <c r="C197" s="85" t="s">
        <v>149</v>
      </c>
      <c r="D197" s="6">
        <v>1</v>
      </c>
      <c r="E197" s="9">
        <f t="shared" si="27"/>
        <v>0.24</v>
      </c>
      <c r="F197" s="6">
        <v>0</v>
      </c>
      <c r="G197" s="6">
        <f t="shared" si="28"/>
        <v>0</v>
      </c>
      <c r="H197" s="189">
        <v>0</v>
      </c>
      <c r="I197" s="6">
        <f t="shared" si="29"/>
        <v>0</v>
      </c>
      <c r="J197" s="3">
        <f t="shared" si="25"/>
        <v>0</v>
      </c>
      <c r="K197" s="63">
        <f t="shared" si="26"/>
        <v>0</v>
      </c>
      <c r="L197" s="189"/>
      <c r="M197" s="189"/>
    </row>
    <row r="198" spans="2:13" ht="24" customHeight="1" x14ac:dyDescent="0.3">
      <c r="B198" s="6">
        <v>9</v>
      </c>
      <c r="C198" s="85" t="s">
        <v>150</v>
      </c>
      <c r="D198" s="6">
        <v>1</v>
      </c>
      <c r="E198" s="9">
        <f t="shared" si="27"/>
        <v>0.24</v>
      </c>
      <c r="F198" s="6">
        <v>0</v>
      </c>
      <c r="G198" s="6">
        <f t="shared" si="28"/>
        <v>0</v>
      </c>
      <c r="H198" s="189">
        <v>0</v>
      </c>
      <c r="I198" s="6">
        <f t="shared" si="29"/>
        <v>0</v>
      </c>
      <c r="J198" s="3">
        <f t="shared" si="25"/>
        <v>0</v>
      </c>
      <c r="K198" s="63">
        <f t="shared" si="26"/>
        <v>0</v>
      </c>
      <c r="L198" s="189"/>
      <c r="M198" s="189"/>
    </row>
    <row r="199" spans="2:13" ht="27" customHeight="1" x14ac:dyDescent="0.3">
      <c r="B199" s="6">
        <v>10</v>
      </c>
      <c r="C199" s="85" t="s">
        <v>151</v>
      </c>
      <c r="D199" s="6">
        <v>1</v>
      </c>
      <c r="E199" s="9">
        <f t="shared" si="27"/>
        <v>0.24</v>
      </c>
      <c r="F199" s="6">
        <v>0</v>
      </c>
      <c r="G199" s="6">
        <f t="shared" si="28"/>
        <v>0</v>
      </c>
      <c r="H199" s="189">
        <v>0</v>
      </c>
      <c r="I199" s="6">
        <f t="shared" si="29"/>
        <v>0</v>
      </c>
      <c r="J199" s="3">
        <f t="shared" si="25"/>
        <v>0</v>
      </c>
      <c r="K199" s="63">
        <f t="shared" si="26"/>
        <v>0</v>
      </c>
      <c r="L199" s="189"/>
      <c r="M199" s="189"/>
    </row>
    <row r="200" spans="2:13" ht="29.25" customHeight="1" x14ac:dyDescent="0.3">
      <c r="B200" s="6">
        <v>11</v>
      </c>
      <c r="C200" s="99" t="s">
        <v>152</v>
      </c>
      <c r="D200" s="6">
        <v>2</v>
      </c>
      <c r="E200" s="9">
        <f t="shared" si="27"/>
        <v>0.48</v>
      </c>
      <c r="F200" s="6">
        <v>0</v>
      </c>
      <c r="G200" s="6">
        <f t="shared" si="28"/>
        <v>0</v>
      </c>
      <c r="H200" s="189">
        <v>0</v>
      </c>
      <c r="I200" s="6">
        <f t="shared" si="29"/>
        <v>0</v>
      </c>
      <c r="J200" s="3">
        <f t="shared" si="25"/>
        <v>0</v>
      </c>
      <c r="K200" s="63">
        <f t="shared" si="26"/>
        <v>0</v>
      </c>
      <c r="L200" s="189"/>
      <c r="M200" s="189"/>
    </row>
    <row r="201" spans="2:13" ht="38.25" customHeight="1" x14ac:dyDescent="0.3">
      <c r="B201" s="6">
        <v>12</v>
      </c>
      <c r="C201" s="99" t="s">
        <v>72</v>
      </c>
      <c r="D201" s="6">
        <v>1</v>
      </c>
      <c r="E201" s="9">
        <f t="shared" si="27"/>
        <v>0.24</v>
      </c>
      <c r="F201" s="6">
        <v>0</v>
      </c>
      <c r="G201" s="6">
        <f t="shared" si="28"/>
        <v>0</v>
      </c>
      <c r="H201" s="189">
        <v>0</v>
      </c>
      <c r="I201" s="6">
        <f t="shared" si="29"/>
        <v>0</v>
      </c>
      <c r="J201" s="3">
        <f t="shared" si="25"/>
        <v>0</v>
      </c>
      <c r="K201" s="63">
        <f t="shared" si="26"/>
        <v>0</v>
      </c>
      <c r="L201" s="189"/>
      <c r="M201" s="189"/>
    </row>
    <row r="202" spans="2:13" ht="32.25" customHeight="1" x14ac:dyDescent="0.3">
      <c r="B202" s="6">
        <v>13</v>
      </c>
      <c r="C202" s="106" t="s">
        <v>153</v>
      </c>
      <c r="D202" s="6">
        <v>1</v>
      </c>
      <c r="E202" s="9">
        <f>D202*24/100</f>
        <v>0.24</v>
      </c>
      <c r="F202" s="6">
        <v>0</v>
      </c>
      <c r="G202" s="6">
        <f t="shared" si="28"/>
        <v>0</v>
      </c>
      <c r="H202" s="189">
        <v>0</v>
      </c>
      <c r="I202" s="6">
        <f t="shared" si="29"/>
        <v>0</v>
      </c>
      <c r="J202" s="3">
        <f t="shared" si="25"/>
        <v>0</v>
      </c>
      <c r="K202" s="63">
        <f t="shared" si="26"/>
        <v>0</v>
      </c>
      <c r="L202" s="189"/>
      <c r="M202" s="189"/>
    </row>
    <row r="203" spans="2:13" s="38" customFormat="1" ht="38.25" customHeight="1" x14ac:dyDescent="0.3">
      <c r="B203" s="37">
        <v>14</v>
      </c>
      <c r="C203" s="86" t="s">
        <v>225</v>
      </c>
      <c r="D203" s="37">
        <v>0</v>
      </c>
      <c r="E203" s="39">
        <f t="shared" ref="E203:E215" si="30">D203*24/100</f>
        <v>0</v>
      </c>
      <c r="F203" s="6">
        <v>0</v>
      </c>
      <c r="G203" s="37">
        <v>0</v>
      </c>
      <c r="H203" s="189">
        <v>1</v>
      </c>
      <c r="I203" s="37">
        <f t="shared" si="29"/>
        <v>0.24</v>
      </c>
      <c r="J203" s="3">
        <f t="shared" si="25"/>
        <v>1</v>
      </c>
      <c r="K203" s="181">
        <f t="shared" si="26"/>
        <v>0.24</v>
      </c>
      <c r="L203" s="189" t="s">
        <v>330</v>
      </c>
      <c r="M203" s="189" t="s">
        <v>340</v>
      </c>
    </row>
    <row r="204" spans="2:13" s="38" customFormat="1" ht="31.5" customHeight="1" x14ac:dyDescent="0.3">
      <c r="B204" s="37">
        <v>15</v>
      </c>
      <c r="C204" s="86" t="s">
        <v>231</v>
      </c>
      <c r="D204" s="37">
        <v>0</v>
      </c>
      <c r="E204" s="39">
        <f t="shared" si="30"/>
        <v>0</v>
      </c>
      <c r="F204" s="6">
        <v>0</v>
      </c>
      <c r="G204" s="37">
        <v>0</v>
      </c>
      <c r="H204" s="189">
        <v>1</v>
      </c>
      <c r="I204" s="37">
        <f t="shared" si="29"/>
        <v>0.24</v>
      </c>
      <c r="J204" s="3">
        <f t="shared" si="25"/>
        <v>1</v>
      </c>
      <c r="K204" s="181">
        <f t="shared" si="26"/>
        <v>0.24</v>
      </c>
      <c r="L204" s="189" t="s">
        <v>331</v>
      </c>
      <c r="M204" s="189" t="s">
        <v>341</v>
      </c>
    </row>
    <row r="205" spans="2:13" ht="30.75" customHeight="1" x14ac:dyDescent="0.3">
      <c r="B205" s="37">
        <v>16</v>
      </c>
      <c r="C205" s="88" t="s">
        <v>247</v>
      </c>
      <c r="D205" s="37">
        <v>0</v>
      </c>
      <c r="E205" s="39">
        <f t="shared" si="30"/>
        <v>0</v>
      </c>
      <c r="F205" s="6">
        <v>0</v>
      </c>
      <c r="G205" s="37">
        <v>0</v>
      </c>
      <c r="H205" s="189">
        <v>1</v>
      </c>
      <c r="I205" s="37">
        <f t="shared" si="29"/>
        <v>0.24</v>
      </c>
      <c r="J205" s="3">
        <f t="shared" si="25"/>
        <v>1</v>
      </c>
      <c r="K205" s="181">
        <f t="shared" si="26"/>
        <v>0.24</v>
      </c>
      <c r="L205" s="189" t="s">
        <v>342</v>
      </c>
      <c r="M205" s="189" t="s">
        <v>332</v>
      </c>
    </row>
    <row r="206" spans="2:13" s="58" customFormat="1" ht="30.75" customHeight="1" x14ac:dyDescent="0.3">
      <c r="B206" s="37">
        <v>17</v>
      </c>
      <c r="C206" s="88" t="s">
        <v>248</v>
      </c>
      <c r="D206" s="37">
        <v>0</v>
      </c>
      <c r="E206" s="39">
        <f t="shared" si="30"/>
        <v>0</v>
      </c>
      <c r="F206" s="6">
        <v>0</v>
      </c>
      <c r="G206" s="37">
        <v>0</v>
      </c>
      <c r="H206" s="189">
        <v>1</v>
      </c>
      <c r="I206" s="37">
        <f t="shared" si="29"/>
        <v>0.24</v>
      </c>
      <c r="J206" s="3">
        <f t="shared" si="25"/>
        <v>1</v>
      </c>
      <c r="K206" s="181">
        <f t="shared" si="26"/>
        <v>0.24</v>
      </c>
      <c r="L206" s="189" t="s">
        <v>333</v>
      </c>
      <c r="M206" s="189" t="s">
        <v>343</v>
      </c>
    </row>
    <row r="207" spans="2:13" s="58" customFormat="1" ht="30.75" customHeight="1" x14ac:dyDescent="0.3">
      <c r="B207" s="37">
        <v>18</v>
      </c>
      <c r="C207" s="88" t="s">
        <v>125</v>
      </c>
      <c r="D207" s="37">
        <v>0</v>
      </c>
      <c r="E207" s="39">
        <f t="shared" si="30"/>
        <v>0</v>
      </c>
      <c r="F207" s="6">
        <v>0</v>
      </c>
      <c r="G207" s="37">
        <v>0</v>
      </c>
      <c r="H207" s="189">
        <v>1</v>
      </c>
      <c r="I207" s="37">
        <f t="shared" si="29"/>
        <v>0.24</v>
      </c>
      <c r="J207" s="3">
        <f t="shared" si="25"/>
        <v>1</v>
      </c>
      <c r="K207" s="181">
        <f t="shared" si="26"/>
        <v>0.24</v>
      </c>
      <c r="L207" s="189" t="s">
        <v>344</v>
      </c>
      <c r="M207" s="189" t="s">
        <v>345</v>
      </c>
    </row>
    <row r="208" spans="2:13" s="58" customFormat="1" ht="30.75" customHeight="1" x14ac:dyDescent="0.3">
      <c r="B208" s="37">
        <v>19</v>
      </c>
      <c r="C208" s="88" t="s">
        <v>249</v>
      </c>
      <c r="D208" s="37">
        <v>0</v>
      </c>
      <c r="E208" s="39">
        <f t="shared" si="30"/>
        <v>0</v>
      </c>
      <c r="F208" s="6">
        <v>0</v>
      </c>
      <c r="G208" s="37">
        <v>0</v>
      </c>
      <c r="H208" s="189">
        <v>1</v>
      </c>
      <c r="I208" s="37">
        <f t="shared" si="29"/>
        <v>0.24</v>
      </c>
      <c r="J208" s="3">
        <f t="shared" si="25"/>
        <v>1</v>
      </c>
      <c r="K208" s="181">
        <f t="shared" si="26"/>
        <v>0.24</v>
      </c>
      <c r="L208" s="189" t="s">
        <v>347</v>
      </c>
      <c r="M208" s="189" t="s">
        <v>346</v>
      </c>
    </row>
    <row r="209" spans="2:13" s="58" customFormat="1" ht="30.75" customHeight="1" x14ac:dyDescent="0.3">
      <c r="B209" s="37">
        <v>20</v>
      </c>
      <c r="C209" s="50" t="s">
        <v>268</v>
      </c>
      <c r="D209" s="37">
        <v>0</v>
      </c>
      <c r="E209" s="39">
        <f t="shared" si="30"/>
        <v>0</v>
      </c>
      <c r="F209" s="6">
        <v>0</v>
      </c>
      <c r="G209" s="37">
        <v>0</v>
      </c>
      <c r="H209" s="189">
        <v>1</v>
      </c>
      <c r="I209" s="37">
        <f t="shared" si="29"/>
        <v>0.24</v>
      </c>
      <c r="J209" s="3">
        <f t="shared" si="25"/>
        <v>1</v>
      </c>
      <c r="K209" s="181">
        <f t="shared" si="26"/>
        <v>0.24</v>
      </c>
      <c r="L209" s="189" t="s">
        <v>348</v>
      </c>
      <c r="M209" s="189" t="s">
        <v>349</v>
      </c>
    </row>
    <row r="210" spans="2:13" s="75" customFormat="1" ht="30.75" customHeight="1" x14ac:dyDescent="0.3">
      <c r="B210" s="37">
        <v>21</v>
      </c>
      <c r="C210" s="50" t="s">
        <v>268</v>
      </c>
      <c r="D210" s="37">
        <v>0</v>
      </c>
      <c r="E210" s="39">
        <f t="shared" si="30"/>
        <v>0</v>
      </c>
      <c r="F210" s="6">
        <v>0</v>
      </c>
      <c r="G210" s="37">
        <v>0</v>
      </c>
      <c r="H210" s="189">
        <v>1</v>
      </c>
      <c r="I210" s="37">
        <f t="shared" si="29"/>
        <v>0.24</v>
      </c>
      <c r="J210" s="3">
        <f t="shared" si="25"/>
        <v>1</v>
      </c>
      <c r="K210" s="181">
        <f t="shared" si="26"/>
        <v>0.24</v>
      </c>
      <c r="L210" s="189" t="s">
        <v>350</v>
      </c>
      <c r="M210" s="189" t="s">
        <v>351</v>
      </c>
    </row>
    <row r="211" spans="2:13" s="75" customFormat="1" ht="30.75" customHeight="1" x14ac:dyDescent="0.3">
      <c r="B211" s="37">
        <v>22</v>
      </c>
      <c r="C211" s="50" t="s">
        <v>267</v>
      </c>
      <c r="D211" s="37">
        <v>0</v>
      </c>
      <c r="E211" s="39">
        <f t="shared" si="30"/>
        <v>0</v>
      </c>
      <c r="F211" s="6">
        <v>0</v>
      </c>
      <c r="G211" s="37">
        <v>0</v>
      </c>
      <c r="H211" s="189">
        <v>1</v>
      </c>
      <c r="I211" s="37">
        <f t="shared" si="29"/>
        <v>0.24</v>
      </c>
      <c r="J211" s="3">
        <f t="shared" si="25"/>
        <v>1</v>
      </c>
      <c r="K211" s="181">
        <f t="shared" si="26"/>
        <v>0.24</v>
      </c>
      <c r="L211" s="189" t="s">
        <v>334</v>
      </c>
      <c r="M211" s="189" t="s">
        <v>352</v>
      </c>
    </row>
    <row r="212" spans="2:13" s="75" customFormat="1" ht="30.75" customHeight="1" x14ac:dyDescent="0.3">
      <c r="B212" s="37">
        <v>23</v>
      </c>
      <c r="C212" s="190" t="s">
        <v>326</v>
      </c>
      <c r="D212" s="37">
        <v>0</v>
      </c>
      <c r="E212" s="39">
        <f t="shared" si="30"/>
        <v>0</v>
      </c>
      <c r="F212" s="6">
        <v>0</v>
      </c>
      <c r="G212" s="37">
        <v>0</v>
      </c>
      <c r="H212" s="189">
        <v>1</v>
      </c>
      <c r="I212" s="37">
        <f t="shared" si="29"/>
        <v>0.24</v>
      </c>
      <c r="J212" s="3">
        <f t="shared" si="25"/>
        <v>1</v>
      </c>
      <c r="K212" s="181">
        <f t="shared" si="26"/>
        <v>0.24</v>
      </c>
      <c r="L212" s="189" t="s">
        <v>335</v>
      </c>
      <c r="M212" s="189" t="s">
        <v>353</v>
      </c>
    </row>
    <row r="213" spans="2:13" s="75" customFormat="1" ht="30.75" customHeight="1" x14ac:dyDescent="0.3">
      <c r="B213" s="37">
        <v>24</v>
      </c>
      <c r="C213" s="190" t="s">
        <v>267</v>
      </c>
      <c r="D213" s="37">
        <v>0</v>
      </c>
      <c r="E213" s="39">
        <f t="shared" si="30"/>
        <v>0</v>
      </c>
      <c r="F213" s="6">
        <v>0</v>
      </c>
      <c r="G213" s="37">
        <v>0</v>
      </c>
      <c r="H213" s="189">
        <v>1</v>
      </c>
      <c r="I213" s="37">
        <f t="shared" si="29"/>
        <v>0.24</v>
      </c>
      <c r="J213" s="3">
        <f t="shared" si="25"/>
        <v>1</v>
      </c>
      <c r="K213" s="181">
        <f t="shared" si="26"/>
        <v>0.24</v>
      </c>
      <c r="L213" s="189" t="s">
        <v>334</v>
      </c>
      <c r="M213" s="189" t="s">
        <v>336</v>
      </c>
    </row>
    <row r="214" spans="2:13" s="75" customFormat="1" ht="30.75" customHeight="1" x14ac:dyDescent="0.3">
      <c r="B214" s="37">
        <v>25</v>
      </c>
      <c r="C214" s="190" t="s">
        <v>279</v>
      </c>
      <c r="D214" s="37">
        <v>0</v>
      </c>
      <c r="E214" s="39">
        <f t="shared" si="30"/>
        <v>0</v>
      </c>
      <c r="F214" s="6">
        <v>0</v>
      </c>
      <c r="G214" s="37">
        <v>0</v>
      </c>
      <c r="H214" s="189">
        <v>1</v>
      </c>
      <c r="I214" s="37">
        <f t="shared" si="29"/>
        <v>0.24</v>
      </c>
      <c r="J214" s="3">
        <f t="shared" si="25"/>
        <v>1</v>
      </c>
      <c r="K214" s="181">
        <f t="shared" si="26"/>
        <v>0.24</v>
      </c>
      <c r="L214" s="189" t="s">
        <v>337</v>
      </c>
      <c r="M214" s="189" t="s">
        <v>354</v>
      </c>
    </row>
    <row r="215" spans="2:13" s="75" customFormat="1" ht="30.75" customHeight="1" x14ac:dyDescent="0.3">
      <c r="B215" s="37">
        <v>26</v>
      </c>
      <c r="C215" s="190" t="s">
        <v>327</v>
      </c>
      <c r="D215" s="37">
        <v>0</v>
      </c>
      <c r="E215" s="39">
        <f t="shared" si="30"/>
        <v>0</v>
      </c>
      <c r="F215" s="6">
        <v>0</v>
      </c>
      <c r="G215" s="37">
        <v>0</v>
      </c>
      <c r="H215" s="189">
        <v>1</v>
      </c>
      <c r="I215" s="37">
        <f t="shared" si="29"/>
        <v>0.24</v>
      </c>
      <c r="J215" s="3">
        <f t="shared" si="25"/>
        <v>1</v>
      </c>
      <c r="K215" s="181">
        <f t="shared" si="26"/>
        <v>0.24</v>
      </c>
      <c r="L215" s="189" t="s">
        <v>338</v>
      </c>
      <c r="M215" s="189" t="s">
        <v>339</v>
      </c>
    </row>
    <row r="216" spans="2:13" s="75" customFormat="1" ht="30.75" customHeight="1" x14ac:dyDescent="0.3">
      <c r="B216" s="6"/>
      <c r="C216" s="82" t="s">
        <v>129</v>
      </c>
      <c r="D216" s="6">
        <f>SUM(D190:D203)</f>
        <v>24</v>
      </c>
      <c r="E216" s="9"/>
      <c r="F216" s="6"/>
      <c r="G216" s="6"/>
      <c r="H216" s="80"/>
      <c r="I216" s="6"/>
      <c r="J216" s="3"/>
      <c r="K216" s="63"/>
      <c r="L216" s="50"/>
      <c r="M216" s="50"/>
    </row>
    <row r="217" spans="2:13" ht="37.5" x14ac:dyDescent="0.25">
      <c r="B217" s="6"/>
      <c r="C217" s="178" t="s">
        <v>157</v>
      </c>
      <c r="D217" s="217"/>
      <c r="E217" s="218"/>
      <c r="F217" s="218"/>
      <c r="G217" s="218"/>
      <c r="H217" s="218"/>
      <c r="I217" s="218"/>
      <c r="J217" s="218"/>
      <c r="K217" s="218"/>
      <c r="L217" s="218"/>
      <c r="M217" s="219"/>
    </row>
    <row r="218" spans="2:13" ht="32.25" customHeight="1" x14ac:dyDescent="0.3">
      <c r="B218" s="6">
        <v>1</v>
      </c>
      <c r="C218" s="94" t="s">
        <v>154</v>
      </c>
      <c r="D218" s="6">
        <v>41</v>
      </c>
      <c r="E218" s="9">
        <f>D218*67/100</f>
        <v>27.47</v>
      </c>
      <c r="F218" s="6">
        <v>0</v>
      </c>
      <c r="G218" s="6">
        <f>F218*67/100</f>
        <v>0</v>
      </c>
      <c r="H218" s="80">
        <v>0</v>
      </c>
      <c r="I218" s="6">
        <f>H218*67/100</f>
        <v>0</v>
      </c>
      <c r="J218" s="3">
        <f t="shared" ref="J218:J222" si="31">H218-F218</f>
        <v>0</v>
      </c>
      <c r="K218" s="63">
        <f t="shared" ref="K218:K222" si="32">I218-G218</f>
        <v>0</v>
      </c>
      <c r="L218" s="6"/>
      <c r="M218" s="6"/>
    </row>
    <row r="219" spans="2:13" ht="34.5" customHeight="1" x14ac:dyDescent="0.3">
      <c r="B219" s="6">
        <v>2</v>
      </c>
      <c r="C219" s="95" t="s">
        <v>155</v>
      </c>
      <c r="D219" s="6">
        <v>8</v>
      </c>
      <c r="E219" s="9">
        <f t="shared" ref="E219:E222" si="33">D219*67/100</f>
        <v>5.36</v>
      </c>
      <c r="F219" s="6">
        <v>0</v>
      </c>
      <c r="G219" s="6">
        <f t="shared" ref="G219:G222" si="34">F219*67/100</f>
        <v>0</v>
      </c>
      <c r="H219" s="80">
        <v>1</v>
      </c>
      <c r="I219" s="6">
        <f t="shared" ref="I219:I222" si="35">H219*67/100</f>
        <v>0.67</v>
      </c>
      <c r="J219" s="3">
        <f t="shared" si="31"/>
        <v>1</v>
      </c>
      <c r="K219" s="181">
        <f t="shared" si="32"/>
        <v>0.67</v>
      </c>
      <c r="L219" s="8" t="s">
        <v>325</v>
      </c>
      <c r="M219" s="6" t="s">
        <v>324</v>
      </c>
    </row>
    <row r="220" spans="2:13" ht="24" customHeight="1" x14ac:dyDescent="0.3">
      <c r="B220" s="6">
        <v>3</v>
      </c>
      <c r="C220" s="96" t="s">
        <v>156</v>
      </c>
      <c r="D220" s="6">
        <v>18</v>
      </c>
      <c r="E220" s="9">
        <f t="shared" si="33"/>
        <v>12.06</v>
      </c>
      <c r="F220" s="6">
        <v>0</v>
      </c>
      <c r="G220" s="6">
        <f t="shared" si="34"/>
        <v>0</v>
      </c>
      <c r="H220" s="80">
        <v>0</v>
      </c>
      <c r="I220" s="6">
        <f t="shared" si="35"/>
        <v>0</v>
      </c>
      <c r="J220" s="3">
        <f t="shared" si="31"/>
        <v>0</v>
      </c>
      <c r="K220" s="63">
        <f t="shared" si="32"/>
        <v>0</v>
      </c>
      <c r="L220" s="8"/>
      <c r="M220" s="6"/>
    </row>
    <row r="221" spans="2:13" ht="27" customHeight="1" x14ac:dyDescent="0.3">
      <c r="B221" s="37">
        <v>4</v>
      </c>
      <c r="C221" s="97" t="s">
        <v>251</v>
      </c>
      <c r="D221" s="37">
        <v>0</v>
      </c>
      <c r="E221" s="9">
        <f t="shared" si="33"/>
        <v>0</v>
      </c>
      <c r="F221" s="6">
        <v>0</v>
      </c>
      <c r="G221" s="6">
        <f t="shared" si="34"/>
        <v>0</v>
      </c>
      <c r="H221" s="80">
        <v>0</v>
      </c>
      <c r="I221" s="6">
        <f t="shared" si="35"/>
        <v>0</v>
      </c>
      <c r="J221" s="3">
        <f t="shared" si="31"/>
        <v>0</v>
      </c>
      <c r="K221" s="63">
        <f t="shared" si="32"/>
        <v>0</v>
      </c>
      <c r="L221" s="6"/>
      <c r="M221" s="6"/>
    </row>
    <row r="222" spans="2:13" s="75" customFormat="1" ht="27" customHeight="1" x14ac:dyDescent="0.3">
      <c r="B222" s="37">
        <v>5</v>
      </c>
      <c r="C222" s="98" t="s">
        <v>252</v>
      </c>
      <c r="D222" s="37">
        <v>0</v>
      </c>
      <c r="E222" s="9">
        <f t="shared" si="33"/>
        <v>0</v>
      </c>
      <c r="F222" s="6">
        <v>0</v>
      </c>
      <c r="G222" s="6">
        <f t="shared" si="34"/>
        <v>0</v>
      </c>
      <c r="H222" s="80">
        <v>0</v>
      </c>
      <c r="I222" s="6">
        <f t="shared" si="35"/>
        <v>0</v>
      </c>
      <c r="J222" s="3">
        <f t="shared" si="31"/>
        <v>0</v>
      </c>
      <c r="K222" s="63">
        <f t="shared" si="32"/>
        <v>0</v>
      </c>
      <c r="L222" s="37"/>
      <c r="M222" s="37"/>
    </row>
    <row r="223" spans="2:13" s="75" customFormat="1" ht="27" customHeight="1" x14ac:dyDescent="0.3">
      <c r="B223" s="6"/>
      <c r="C223" s="82" t="s">
        <v>128</v>
      </c>
      <c r="D223" s="6">
        <f>SUM(D218:D222)</f>
        <v>67</v>
      </c>
      <c r="E223" s="9"/>
      <c r="F223" s="6"/>
      <c r="G223" s="6"/>
      <c r="H223" s="80"/>
      <c r="I223" s="6"/>
      <c r="J223" s="3"/>
      <c r="K223" s="63"/>
      <c r="L223" s="37"/>
      <c r="M223" s="37"/>
    </row>
    <row r="224" spans="2:13" ht="37.5" x14ac:dyDescent="0.3">
      <c r="B224" s="6"/>
      <c r="C224" s="178" t="s">
        <v>166</v>
      </c>
      <c r="D224" s="220"/>
      <c r="E224" s="221"/>
      <c r="F224" s="221"/>
      <c r="G224" s="221"/>
      <c r="H224" s="221"/>
      <c r="I224" s="221"/>
      <c r="J224" s="221"/>
      <c r="K224" s="221"/>
      <c r="L224" s="221"/>
      <c r="M224" s="222"/>
    </row>
    <row r="225" spans="2:13" ht="37.5" x14ac:dyDescent="0.3">
      <c r="B225" s="11">
        <v>1</v>
      </c>
      <c r="C225" s="99" t="s">
        <v>131</v>
      </c>
      <c r="D225" s="11">
        <v>22</v>
      </c>
      <c r="E225" s="11">
        <f>D225*46/100</f>
        <v>10.119999999999999</v>
      </c>
      <c r="F225" s="180">
        <v>4</v>
      </c>
      <c r="G225" s="11">
        <f>F225*46/100</f>
        <v>1.84</v>
      </c>
      <c r="H225" s="180">
        <v>3</v>
      </c>
      <c r="I225" s="11">
        <f>H225*46/100</f>
        <v>1.38</v>
      </c>
      <c r="J225" s="11">
        <f>H225-F225</f>
        <v>-1</v>
      </c>
      <c r="K225" s="64">
        <f>I225-G225</f>
        <v>-0.46000000000000019</v>
      </c>
      <c r="L225" s="12"/>
      <c r="M225" s="6"/>
    </row>
    <row r="226" spans="2:13" ht="36.75" customHeight="1" x14ac:dyDescent="0.3">
      <c r="B226" s="7">
        <v>2</v>
      </c>
      <c r="C226" s="100" t="s">
        <v>158</v>
      </c>
      <c r="D226" s="7">
        <v>3</v>
      </c>
      <c r="E226" s="11">
        <f>D226*46/100</f>
        <v>1.38</v>
      </c>
      <c r="F226" s="210">
        <v>1</v>
      </c>
      <c r="G226" s="11">
        <f>F226*46/100</f>
        <v>0.46</v>
      </c>
      <c r="H226" s="210">
        <v>0</v>
      </c>
      <c r="I226" s="11">
        <f t="shared" ref="I226:I239" si="36">H226*46/100</f>
        <v>0</v>
      </c>
      <c r="J226" s="11">
        <f t="shared" ref="J226:J239" si="37">H226-F226</f>
        <v>-1</v>
      </c>
      <c r="K226" s="64">
        <f t="shared" ref="K226:K239" si="38">I226-G226</f>
        <v>-0.46</v>
      </c>
      <c r="L226" s="10"/>
      <c r="M226" s="10"/>
    </row>
    <row r="227" spans="2:13" ht="33" customHeight="1" x14ac:dyDescent="0.3">
      <c r="B227" s="11">
        <v>3</v>
      </c>
      <c r="C227" s="100" t="s">
        <v>133</v>
      </c>
      <c r="D227" s="11">
        <v>1</v>
      </c>
      <c r="E227" s="11">
        <f>D227*46/100</f>
        <v>0.46</v>
      </c>
      <c r="F227" s="180">
        <v>0</v>
      </c>
      <c r="G227" s="11">
        <f>F227*46/100</f>
        <v>0</v>
      </c>
      <c r="H227" s="180">
        <v>0</v>
      </c>
      <c r="I227" s="11">
        <f t="shared" si="36"/>
        <v>0</v>
      </c>
      <c r="J227" s="11">
        <f t="shared" si="37"/>
        <v>0</v>
      </c>
      <c r="K227" s="64">
        <f t="shared" si="38"/>
        <v>0</v>
      </c>
      <c r="L227" s="125"/>
      <c r="M227" s="125"/>
    </row>
    <row r="228" spans="2:13" ht="18" customHeight="1" x14ac:dyDescent="0.3">
      <c r="B228" s="7">
        <v>4</v>
      </c>
      <c r="C228" s="126" t="s">
        <v>159</v>
      </c>
      <c r="D228" s="7">
        <v>1</v>
      </c>
      <c r="E228" s="11">
        <f>D228*46/100</f>
        <v>0.46</v>
      </c>
      <c r="F228" s="210">
        <v>0</v>
      </c>
      <c r="G228" s="11">
        <f>F228*46/100</f>
        <v>0</v>
      </c>
      <c r="H228" s="210">
        <v>0</v>
      </c>
      <c r="I228" s="11">
        <f t="shared" si="36"/>
        <v>0</v>
      </c>
      <c r="J228" s="11">
        <f t="shared" si="37"/>
        <v>0</v>
      </c>
      <c r="K228" s="64">
        <f t="shared" si="38"/>
        <v>0</v>
      </c>
      <c r="L228" s="10"/>
      <c r="M228" s="10"/>
    </row>
    <row r="229" spans="2:13" ht="29.25" customHeight="1" x14ac:dyDescent="0.3">
      <c r="B229" s="11">
        <v>5</v>
      </c>
      <c r="C229" s="100" t="s">
        <v>14</v>
      </c>
      <c r="D229" s="11">
        <v>1</v>
      </c>
      <c r="E229" s="11">
        <f>D229*46/100</f>
        <v>0.46</v>
      </c>
      <c r="F229" s="180">
        <v>0</v>
      </c>
      <c r="G229" s="11">
        <f>F229*46/100</f>
        <v>0</v>
      </c>
      <c r="H229" s="180">
        <v>0</v>
      </c>
      <c r="I229" s="11">
        <f t="shared" si="36"/>
        <v>0</v>
      </c>
      <c r="J229" s="11">
        <f t="shared" si="37"/>
        <v>0</v>
      </c>
      <c r="K229" s="64">
        <f t="shared" si="38"/>
        <v>0</v>
      </c>
      <c r="L229" s="4"/>
      <c r="M229" s="4"/>
    </row>
    <row r="230" spans="2:13" ht="23.25" customHeight="1" x14ac:dyDescent="0.3">
      <c r="B230" s="7">
        <v>6</v>
      </c>
      <c r="C230" s="100" t="s">
        <v>160</v>
      </c>
      <c r="D230" s="7">
        <v>5</v>
      </c>
      <c r="E230" s="11">
        <f t="shared" ref="E230:E231" si="39">D230*46/100</f>
        <v>2.2999999999999998</v>
      </c>
      <c r="F230" s="210">
        <v>0</v>
      </c>
      <c r="G230" s="11">
        <f t="shared" ref="G230:G239" si="40">F230*46/100</f>
        <v>0</v>
      </c>
      <c r="H230" s="210">
        <v>0</v>
      </c>
      <c r="I230" s="11">
        <f t="shared" si="36"/>
        <v>0</v>
      </c>
      <c r="J230" s="11">
        <f t="shared" si="37"/>
        <v>0</v>
      </c>
      <c r="K230" s="64">
        <f t="shared" si="38"/>
        <v>0</v>
      </c>
      <c r="L230" s="10"/>
      <c r="M230" s="10"/>
    </row>
    <row r="231" spans="2:13" ht="34.5" customHeight="1" x14ac:dyDescent="0.3">
      <c r="B231" s="11">
        <v>7</v>
      </c>
      <c r="C231" s="101" t="s">
        <v>161</v>
      </c>
      <c r="D231" s="11">
        <v>3</v>
      </c>
      <c r="E231" s="11">
        <f t="shared" si="39"/>
        <v>1.38</v>
      </c>
      <c r="F231" s="180">
        <v>0</v>
      </c>
      <c r="G231" s="11">
        <f t="shared" si="40"/>
        <v>0</v>
      </c>
      <c r="H231" s="180">
        <v>0</v>
      </c>
      <c r="I231" s="11">
        <f t="shared" si="36"/>
        <v>0</v>
      </c>
      <c r="J231" s="11">
        <f t="shared" si="37"/>
        <v>0</v>
      </c>
      <c r="K231" s="64">
        <f t="shared" si="38"/>
        <v>0</v>
      </c>
      <c r="L231" s="4"/>
      <c r="M231" s="4"/>
    </row>
    <row r="232" spans="2:13" ht="33.75" customHeight="1" x14ac:dyDescent="0.3">
      <c r="B232" s="7">
        <v>8</v>
      </c>
      <c r="C232" s="100" t="s">
        <v>162</v>
      </c>
      <c r="D232" s="7">
        <v>3</v>
      </c>
      <c r="E232" s="11">
        <f>D232*46/100</f>
        <v>1.38</v>
      </c>
      <c r="F232" s="210">
        <v>0</v>
      </c>
      <c r="G232" s="11">
        <f t="shared" si="40"/>
        <v>0</v>
      </c>
      <c r="H232" s="210">
        <v>1</v>
      </c>
      <c r="I232" s="11">
        <f t="shared" si="36"/>
        <v>0.46</v>
      </c>
      <c r="J232" s="11">
        <f t="shared" si="37"/>
        <v>1</v>
      </c>
      <c r="K232" s="211">
        <f t="shared" si="38"/>
        <v>0.46</v>
      </c>
      <c r="L232" s="212" t="s">
        <v>370</v>
      </c>
      <c r="M232" s="10" t="s">
        <v>272</v>
      </c>
    </row>
    <row r="233" spans="2:13" ht="19.5" customHeight="1" x14ac:dyDescent="0.3">
      <c r="B233" s="11">
        <v>9</v>
      </c>
      <c r="C233" s="99" t="s">
        <v>122</v>
      </c>
      <c r="D233" s="11">
        <v>1</v>
      </c>
      <c r="E233" s="11">
        <f t="shared" ref="E233:E235" si="41">D233*46/100</f>
        <v>0.46</v>
      </c>
      <c r="F233" s="180">
        <v>0</v>
      </c>
      <c r="G233" s="11">
        <f t="shared" si="40"/>
        <v>0</v>
      </c>
      <c r="H233" s="180">
        <v>0</v>
      </c>
      <c r="I233" s="11">
        <f t="shared" si="36"/>
        <v>0</v>
      </c>
      <c r="J233" s="11">
        <f t="shared" si="37"/>
        <v>0</v>
      </c>
      <c r="K233" s="64">
        <f t="shared" si="38"/>
        <v>0</v>
      </c>
      <c r="L233" s="4"/>
      <c r="M233" s="4"/>
    </row>
    <row r="234" spans="2:13" ht="32.25" customHeight="1" x14ac:dyDescent="0.3">
      <c r="B234" s="7">
        <v>10</v>
      </c>
      <c r="C234" s="100" t="s">
        <v>163</v>
      </c>
      <c r="D234" s="7">
        <v>1</v>
      </c>
      <c r="E234" s="11">
        <f t="shared" si="41"/>
        <v>0.46</v>
      </c>
      <c r="F234" s="210">
        <v>1</v>
      </c>
      <c r="G234" s="11">
        <f t="shared" si="40"/>
        <v>0.46</v>
      </c>
      <c r="H234" s="210">
        <v>0</v>
      </c>
      <c r="I234" s="11">
        <f t="shared" si="36"/>
        <v>0</v>
      </c>
      <c r="J234" s="11">
        <f t="shared" si="37"/>
        <v>-1</v>
      </c>
      <c r="K234" s="64">
        <f t="shared" si="38"/>
        <v>-0.46</v>
      </c>
      <c r="L234" s="10"/>
      <c r="M234" s="10"/>
    </row>
    <row r="235" spans="2:13" ht="36.75" customHeight="1" x14ac:dyDescent="0.3">
      <c r="B235" s="11">
        <v>11</v>
      </c>
      <c r="C235" s="99" t="s">
        <v>164</v>
      </c>
      <c r="D235" s="11">
        <v>3</v>
      </c>
      <c r="E235" s="11">
        <f t="shared" si="41"/>
        <v>1.38</v>
      </c>
      <c r="F235" s="180">
        <v>0</v>
      </c>
      <c r="G235" s="11">
        <f t="shared" si="40"/>
        <v>0</v>
      </c>
      <c r="H235" s="180">
        <v>0</v>
      </c>
      <c r="I235" s="11">
        <f t="shared" si="36"/>
        <v>0</v>
      </c>
      <c r="J235" s="11">
        <f t="shared" si="37"/>
        <v>0</v>
      </c>
      <c r="K235" s="64">
        <f t="shared" si="38"/>
        <v>0</v>
      </c>
      <c r="L235" s="4"/>
      <c r="M235" s="4"/>
    </row>
    <row r="236" spans="2:13" ht="20.25" customHeight="1" x14ac:dyDescent="0.3">
      <c r="B236" s="7">
        <v>12</v>
      </c>
      <c r="C236" s="100" t="s">
        <v>165</v>
      </c>
      <c r="D236" s="7">
        <v>1</v>
      </c>
      <c r="E236" s="11">
        <f>D236*46/100</f>
        <v>0.46</v>
      </c>
      <c r="F236" s="210">
        <v>1</v>
      </c>
      <c r="G236" s="11">
        <f t="shared" si="40"/>
        <v>0.46</v>
      </c>
      <c r="H236" s="210">
        <v>0</v>
      </c>
      <c r="I236" s="11">
        <f t="shared" si="36"/>
        <v>0</v>
      </c>
      <c r="J236" s="11">
        <f t="shared" si="37"/>
        <v>-1</v>
      </c>
      <c r="K236" s="64">
        <f t="shared" si="38"/>
        <v>-0.46</v>
      </c>
      <c r="L236" s="10"/>
      <c r="M236" s="10"/>
    </row>
    <row r="237" spans="2:13" ht="25.5" customHeight="1" x14ac:dyDescent="0.3">
      <c r="B237" s="11">
        <v>13</v>
      </c>
      <c r="C237" s="99" t="s">
        <v>124</v>
      </c>
      <c r="D237" s="11">
        <v>1</v>
      </c>
      <c r="E237" s="11">
        <f>D237*46/100</f>
        <v>0.46</v>
      </c>
      <c r="F237" s="180">
        <v>0</v>
      </c>
      <c r="G237" s="11">
        <f t="shared" si="40"/>
        <v>0</v>
      </c>
      <c r="H237" s="180">
        <v>0</v>
      </c>
      <c r="I237" s="11">
        <f t="shared" si="36"/>
        <v>0</v>
      </c>
      <c r="J237" s="11">
        <f t="shared" si="37"/>
        <v>0</v>
      </c>
      <c r="K237" s="64">
        <f t="shared" si="38"/>
        <v>0</v>
      </c>
      <c r="L237" s="4"/>
      <c r="M237" s="4"/>
    </row>
    <row r="238" spans="2:13" ht="27" customHeight="1" x14ac:dyDescent="0.3">
      <c r="B238" s="3">
        <v>14</v>
      </c>
      <c r="C238" s="100" t="s">
        <v>253</v>
      </c>
      <c r="D238" s="3">
        <v>0</v>
      </c>
      <c r="E238" s="3">
        <f>D238*46/100</f>
        <v>0</v>
      </c>
      <c r="F238" s="180">
        <v>0</v>
      </c>
      <c r="G238" s="11">
        <f t="shared" si="40"/>
        <v>0</v>
      </c>
      <c r="H238" s="180">
        <v>0</v>
      </c>
      <c r="I238" s="11">
        <f t="shared" si="36"/>
        <v>0</v>
      </c>
      <c r="J238" s="11">
        <f t="shared" si="37"/>
        <v>0</v>
      </c>
      <c r="K238" s="64">
        <f t="shared" si="38"/>
        <v>0</v>
      </c>
      <c r="L238" s="10"/>
      <c r="M238" s="10"/>
    </row>
    <row r="239" spans="2:13" s="75" customFormat="1" ht="27" customHeight="1" x14ac:dyDescent="0.3">
      <c r="B239" s="3">
        <v>15</v>
      </c>
      <c r="C239" s="126" t="s">
        <v>266</v>
      </c>
      <c r="D239" s="3">
        <v>0</v>
      </c>
      <c r="E239" s="3">
        <f>D239*46/100</f>
        <v>0</v>
      </c>
      <c r="F239" s="210">
        <v>0</v>
      </c>
      <c r="G239" s="11">
        <f t="shared" si="40"/>
        <v>0</v>
      </c>
      <c r="H239" s="210">
        <v>0</v>
      </c>
      <c r="I239" s="11">
        <f t="shared" si="36"/>
        <v>0</v>
      </c>
      <c r="J239" s="11">
        <f t="shared" si="37"/>
        <v>0</v>
      </c>
      <c r="K239" s="64">
        <f t="shared" si="38"/>
        <v>0</v>
      </c>
      <c r="L239" s="132"/>
      <c r="M239" s="132"/>
    </row>
    <row r="240" spans="2:13" s="75" customFormat="1" ht="27" customHeight="1" x14ac:dyDescent="0.3">
      <c r="B240" s="12"/>
      <c r="C240" s="102" t="s">
        <v>128</v>
      </c>
      <c r="D240" s="137">
        <f>SUM(D225:D238)</f>
        <v>46</v>
      </c>
      <c r="E240" s="12"/>
      <c r="F240" s="12"/>
      <c r="G240" s="12"/>
      <c r="H240" s="80"/>
      <c r="I240" s="12"/>
      <c r="J240" s="12"/>
      <c r="K240" s="104"/>
      <c r="L240" s="133"/>
      <c r="M240" s="133"/>
    </row>
    <row r="241" spans="2:13" ht="37.5" x14ac:dyDescent="0.25">
      <c r="B241" s="6"/>
      <c r="C241" s="178" t="s">
        <v>179</v>
      </c>
      <c r="D241" s="223"/>
      <c r="E241" s="224"/>
      <c r="F241" s="224"/>
      <c r="G241" s="224"/>
      <c r="H241" s="224"/>
      <c r="I241" s="224"/>
      <c r="J241" s="224"/>
      <c r="K241" s="224"/>
      <c r="L241" s="224"/>
      <c r="M241" s="225"/>
    </row>
    <row r="242" spans="2:13" ht="37.5" x14ac:dyDescent="0.3">
      <c r="B242" s="6">
        <v>1</v>
      </c>
      <c r="C242" s="85" t="s">
        <v>184</v>
      </c>
      <c r="D242" s="6">
        <v>3</v>
      </c>
      <c r="E242" s="9">
        <f>D242*59/100</f>
        <v>1.77</v>
      </c>
      <c r="F242" s="6">
        <v>0</v>
      </c>
      <c r="G242" s="6">
        <f>F242*59/100</f>
        <v>0</v>
      </c>
      <c r="H242" s="80">
        <v>0</v>
      </c>
      <c r="I242" s="6">
        <f>H242*59/100</f>
        <v>0</v>
      </c>
      <c r="J242" s="3">
        <f t="shared" ref="J242:J257" si="42">H242-F242</f>
        <v>0</v>
      </c>
      <c r="K242" s="63">
        <f t="shared" ref="K242:K257" si="43">I242-G242</f>
        <v>0</v>
      </c>
      <c r="L242" s="6"/>
      <c r="M242" s="6"/>
    </row>
    <row r="243" spans="2:13" ht="27" customHeight="1" x14ac:dyDescent="0.3">
      <c r="B243" s="6">
        <v>2</v>
      </c>
      <c r="C243" s="85" t="s">
        <v>180</v>
      </c>
      <c r="D243" s="6">
        <v>5</v>
      </c>
      <c r="E243" s="9">
        <f t="shared" ref="E243:E257" si="44">D243*59/100</f>
        <v>2.95</v>
      </c>
      <c r="F243" s="6">
        <v>0</v>
      </c>
      <c r="G243" s="6">
        <f t="shared" ref="G243:G257" si="45">F243*59/100</f>
        <v>0</v>
      </c>
      <c r="H243" s="129">
        <v>0</v>
      </c>
      <c r="I243" s="6">
        <f t="shared" ref="I243:I257" si="46">H243*59/100</f>
        <v>0</v>
      </c>
      <c r="J243" s="3">
        <f t="shared" si="42"/>
        <v>0</v>
      </c>
      <c r="K243" s="63">
        <f t="shared" si="43"/>
        <v>0</v>
      </c>
      <c r="L243" s="6"/>
      <c r="M243" s="6"/>
    </row>
    <row r="244" spans="2:13" ht="29.25" customHeight="1" x14ac:dyDescent="0.3">
      <c r="B244" s="6">
        <v>3</v>
      </c>
      <c r="C244" s="85" t="s">
        <v>46</v>
      </c>
      <c r="D244" s="6">
        <v>7</v>
      </c>
      <c r="E244" s="9">
        <f t="shared" si="44"/>
        <v>4.13</v>
      </c>
      <c r="F244" s="6">
        <v>0</v>
      </c>
      <c r="G244" s="6">
        <f t="shared" si="45"/>
        <v>0</v>
      </c>
      <c r="H244" s="129">
        <v>0</v>
      </c>
      <c r="I244" s="6">
        <f t="shared" si="46"/>
        <v>0</v>
      </c>
      <c r="J244" s="3">
        <f t="shared" si="42"/>
        <v>0</v>
      </c>
      <c r="K244" s="63">
        <f t="shared" si="43"/>
        <v>0</v>
      </c>
      <c r="L244" s="6"/>
      <c r="M244" s="6"/>
    </row>
    <row r="245" spans="2:13" ht="25.5" customHeight="1" x14ac:dyDescent="0.3">
      <c r="B245" s="6">
        <v>4</v>
      </c>
      <c r="C245" s="85" t="s">
        <v>134</v>
      </c>
      <c r="D245" s="6">
        <v>26</v>
      </c>
      <c r="E245" s="9">
        <f t="shared" si="44"/>
        <v>15.34</v>
      </c>
      <c r="F245" s="6">
        <v>0</v>
      </c>
      <c r="G245" s="6">
        <f>F245*59/100</f>
        <v>0</v>
      </c>
      <c r="H245" s="129">
        <v>0</v>
      </c>
      <c r="I245" s="6">
        <f t="shared" si="46"/>
        <v>0</v>
      </c>
      <c r="J245" s="3">
        <f t="shared" si="42"/>
        <v>0</v>
      </c>
      <c r="K245" s="63">
        <f t="shared" si="43"/>
        <v>0</v>
      </c>
      <c r="L245" s="6"/>
      <c r="M245" s="6"/>
    </row>
    <row r="246" spans="2:13" ht="25.5" customHeight="1" x14ac:dyDescent="0.3">
      <c r="B246" s="6">
        <v>5</v>
      </c>
      <c r="C246" s="85" t="s">
        <v>181</v>
      </c>
      <c r="D246" s="6">
        <v>10</v>
      </c>
      <c r="E246" s="9">
        <f t="shared" si="44"/>
        <v>5.9</v>
      </c>
      <c r="F246" s="6">
        <v>0</v>
      </c>
      <c r="G246" s="6">
        <f t="shared" si="45"/>
        <v>0</v>
      </c>
      <c r="H246" s="129">
        <v>0</v>
      </c>
      <c r="I246" s="6">
        <f t="shared" si="46"/>
        <v>0</v>
      </c>
      <c r="J246" s="3">
        <f t="shared" si="42"/>
        <v>0</v>
      </c>
      <c r="K246" s="63">
        <f t="shared" si="43"/>
        <v>0</v>
      </c>
      <c r="L246" s="6"/>
      <c r="M246" s="6"/>
    </row>
    <row r="247" spans="2:13" ht="27" customHeight="1" x14ac:dyDescent="0.3">
      <c r="B247" s="6">
        <v>6</v>
      </c>
      <c r="C247" s="85" t="s">
        <v>182</v>
      </c>
      <c r="D247" s="6">
        <v>4</v>
      </c>
      <c r="E247" s="9">
        <f t="shared" si="44"/>
        <v>2.36</v>
      </c>
      <c r="F247" s="6">
        <v>0</v>
      </c>
      <c r="G247" s="6">
        <f t="shared" si="45"/>
        <v>0</v>
      </c>
      <c r="H247" s="129">
        <v>0</v>
      </c>
      <c r="I247" s="6">
        <f t="shared" si="46"/>
        <v>0</v>
      </c>
      <c r="J247" s="3">
        <f t="shared" si="42"/>
        <v>0</v>
      </c>
      <c r="K247" s="63">
        <f t="shared" si="43"/>
        <v>0</v>
      </c>
      <c r="L247" s="8"/>
      <c r="M247" s="8"/>
    </row>
    <row r="248" spans="2:13" ht="30" customHeight="1" x14ac:dyDescent="0.3">
      <c r="B248" s="6">
        <v>7</v>
      </c>
      <c r="C248" s="85" t="s">
        <v>183</v>
      </c>
      <c r="D248" s="6">
        <v>4</v>
      </c>
      <c r="E248" s="9">
        <f t="shared" si="44"/>
        <v>2.36</v>
      </c>
      <c r="F248" s="6">
        <v>0</v>
      </c>
      <c r="G248" s="6">
        <f t="shared" si="45"/>
        <v>0</v>
      </c>
      <c r="H248" s="129">
        <v>0</v>
      </c>
      <c r="I248" s="6">
        <f t="shared" si="46"/>
        <v>0</v>
      </c>
      <c r="J248" s="3">
        <f t="shared" si="42"/>
        <v>0</v>
      </c>
      <c r="K248" s="63">
        <f t="shared" si="43"/>
        <v>0</v>
      </c>
      <c r="L248" s="8"/>
      <c r="M248" s="8"/>
    </row>
    <row r="249" spans="2:13" ht="31.5" customHeight="1" x14ac:dyDescent="0.3">
      <c r="B249" s="37">
        <v>8</v>
      </c>
      <c r="C249" s="86" t="s">
        <v>144</v>
      </c>
      <c r="D249" s="37">
        <v>0</v>
      </c>
      <c r="E249" s="9">
        <f t="shared" si="44"/>
        <v>0</v>
      </c>
      <c r="F249" s="6">
        <v>0</v>
      </c>
      <c r="G249" s="6">
        <f t="shared" si="45"/>
        <v>0</v>
      </c>
      <c r="H249" s="129">
        <v>0</v>
      </c>
      <c r="I249" s="37">
        <f t="shared" si="46"/>
        <v>0</v>
      </c>
      <c r="J249" s="3">
        <f t="shared" si="42"/>
        <v>0</v>
      </c>
      <c r="K249" s="105">
        <f t="shared" si="43"/>
        <v>0</v>
      </c>
      <c r="L249" s="8"/>
      <c r="M249" s="8"/>
    </row>
    <row r="250" spans="2:13" s="58" customFormat="1" ht="27.75" customHeight="1" x14ac:dyDescent="0.3">
      <c r="B250" s="74">
        <v>9</v>
      </c>
      <c r="C250" s="36" t="s">
        <v>262</v>
      </c>
      <c r="D250" s="37">
        <v>0</v>
      </c>
      <c r="E250" s="9">
        <f t="shared" si="44"/>
        <v>0</v>
      </c>
      <c r="F250" s="6">
        <v>0</v>
      </c>
      <c r="G250" s="6">
        <f t="shared" si="45"/>
        <v>0</v>
      </c>
      <c r="H250" s="129">
        <v>0</v>
      </c>
      <c r="I250" s="37">
        <f t="shared" si="46"/>
        <v>0</v>
      </c>
      <c r="J250" s="3">
        <f t="shared" si="42"/>
        <v>0</v>
      </c>
      <c r="K250" s="105">
        <f t="shared" si="43"/>
        <v>0</v>
      </c>
      <c r="L250" s="17"/>
      <c r="M250" s="17"/>
    </row>
    <row r="251" spans="2:13" s="75" customFormat="1" ht="27.75" customHeight="1" x14ac:dyDescent="0.3">
      <c r="B251" s="37">
        <v>10</v>
      </c>
      <c r="C251" s="86" t="s">
        <v>22</v>
      </c>
      <c r="D251" s="37">
        <v>0</v>
      </c>
      <c r="E251" s="9">
        <f t="shared" si="44"/>
        <v>0</v>
      </c>
      <c r="F251" s="6">
        <v>0</v>
      </c>
      <c r="G251" s="6">
        <f t="shared" si="45"/>
        <v>0</v>
      </c>
      <c r="H251" s="129">
        <v>0</v>
      </c>
      <c r="I251" s="37">
        <f t="shared" si="46"/>
        <v>0</v>
      </c>
      <c r="J251" s="3">
        <f t="shared" si="42"/>
        <v>0</v>
      </c>
      <c r="K251" s="105">
        <f t="shared" si="43"/>
        <v>0</v>
      </c>
      <c r="L251" s="118"/>
      <c r="M251" s="118"/>
    </row>
    <row r="252" spans="2:13" s="75" customFormat="1" ht="27.75" customHeight="1" x14ac:dyDescent="0.3">
      <c r="B252" s="37">
        <v>11</v>
      </c>
      <c r="C252" s="86" t="s">
        <v>263</v>
      </c>
      <c r="D252" s="37">
        <v>0</v>
      </c>
      <c r="E252" s="9">
        <f t="shared" si="44"/>
        <v>0</v>
      </c>
      <c r="F252" s="6">
        <v>0</v>
      </c>
      <c r="G252" s="6">
        <f t="shared" si="45"/>
        <v>0</v>
      </c>
      <c r="H252" s="129">
        <v>1</v>
      </c>
      <c r="I252" s="37">
        <f t="shared" si="46"/>
        <v>0.59</v>
      </c>
      <c r="J252" s="3">
        <f t="shared" si="42"/>
        <v>1</v>
      </c>
      <c r="K252" s="176">
        <f t="shared" si="43"/>
        <v>0.59</v>
      </c>
      <c r="L252" s="118" t="s">
        <v>311</v>
      </c>
      <c r="M252" s="118" t="s">
        <v>312</v>
      </c>
    </row>
    <row r="253" spans="2:13" s="75" customFormat="1" ht="27.75" customHeight="1" x14ac:dyDescent="0.3">
      <c r="B253" s="37">
        <v>12</v>
      </c>
      <c r="C253" s="86" t="s">
        <v>33</v>
      </c>
      <c r="D253" s="37">
        <v>0</v>
      </c>
      <c r="E253" s="9">
        <f t="shared" si="44"/>
        <v>0</v>
      </c>
      <c r="F253" s="6">
        <v>2</v>
      </c>
      <c r="G253" s="6">
        <f t="shared" si="45"/>
        <v>1.18</v>
      </c>
      <c r="H253" s="129">
        <v>5</v>
      </c>
      <c r="I253" s="37">
        <f t="shared" si="46"/>
        <v>2.95</v>
      </c>
      <c r="J253" s="3">
        <f t="shared" si="42"/>
        <v>3</v>
      </c>
      <c r="K253" s="176">
        <f t="shared" si="43"/>
        <v>1.7700000000000002</v>
      </c>
      <c r="L253" s="177" t="s">
        <v>313</v>
      </c>
      <c r="M253" s="118" t="s">
        <v>314</v>
      </c>
    </row>
    <row r="254" spans="2:13" s="75" customFormat="1" ht="27.75" customHeight="1" x14ac:dyDescent="0.3">
      <c r="B254" s="37">
        <v>13</v>
      </c>
      <c r="C254" s="86" t="s">
        <v>162</v>
      </c>
      <c r="D254" s="37">
        <v>0</v>
      </c>
      <c r="E254" s="9">
        <f t="shared" si="44"/>
        <v>0</v>
      </c>
      <c r="F254" s="6">
        <v>0</v>
      </c>
      <c r="G254" s="6">
        <f t="shared" si="45"/>
        <v>0</v>
      </c>
      <c r="H254" s="162">
        <v>1</v>
      </c>
      <c r="I254" s="37">
        <f t="shared" si="46"/>
        <v>0.59</v>
      </c>
      <c r="J254" s="3">
        <f t="shared" si="42"/>
        <v>1</v>
      </c>
      <c r="K254" s="176">
        <f t="shared" si="43"/>
        <v>0.59</v>
      </c>
      <c r="L254" s="118" t="s">
        <v>315</v>
      </c>
      <c r="M254" s="118" t="s">
        <v>316</v>
      </c>
    </row>
    <row r="255" spans="2:13" s="75" customFormat="1" ht="27.75" customHeight="1" x14ac:dyDescent="0.3">
      <c r="B255" s="37">
        <v>14</v>
      </c>
      <c r="C255" s="86" t="s">
        <v>304</v>
      </c>
      <c r="D255" s="37">
        <v>0</v>
      </c>
      <c r="E255" s="9">
        <f t="shared" si="44"/>
        <v>0</v>
      </c>
      <c r="F255" s="6">
        <v>0</v>
      </c>
      <c r="G255" s="6">
        <f t="shared" si="45"/>
        <v>0</v>
      </c>
      <c r="H255" s="162">
        <v>1</v>
      </c>
      <c r="I255" s="37">
        <f t="shared" si="46"/>
        <v>0.59</v>
      </c>
      <c r="J255" s="3">
        <f t="shared" si="42"/>
        <v>1</v>
      </c>
      <c r="K255" s="176">
        <f t="shared" si="43"/>
        <v>0.59</v>
      </c>
      <c r="L255" s="118" t="s">
        <v>317</v>
      </c>
      <c r="M255" s="118" t="s">
        <v>318</v>
      </c>
    </row>
    <row r="256" spans="2:13" s="75" customFormat="1" ht="27.75" customHeight="1" x14ac:dyDescent="0.3">
      <c r="B256" s="37">
        <v>15</v>
      </c>
      <c r="C256" s="86" t="s">
        <v>305</v>
      </c>
      <c r="D256" s="37">
        <v>0</v>
      </c>
      <c r="E256" s="9">
        <f t="shared" si="44"/>
        <v>0</v>
      </c>
      <c r="F256" s="6">
        <v>0</v>
      </c>
      <c r="G256" s="6">
        <f t="shared" si="45"/>
        <v>0</v>
      </c>
      <c r="H256" s="162">
        <v>1</v>
      </c>
      <c r="I256" s="37">
        <f t="shared" si="46"/>
        <v>0.59</v>
      </c>
      <c r="J256" s="3">
        <f t="shared" si="42"/>
        <v>1</v>
      </c>
      <c r="K256" s="176">
        <f t="shared" si="43"/>
        <v>0.59</v>
      </c>
      <c r="L256" s="118" t="s">
        <v>309</v>
      </c>
      <c r="M256" s="118" t="s">
        <v>310</v>
      </c>
    </row>
    <row r="257" spans="2:13" s="75" customFormat="1" ht="27.75" customHeight="1" x14ac:dyDescent="0.3">
      <c r="B257" s="37">
        <v>16</v>
      </c>
      <c r="C257" s="86" t="s">
        <v>306</v>
      </c>
      <c r="D257" s="37">
        <v>0</v>
      </c>
      <c r="E257" s="9">
        <f t="shared" si="44"/>
        <v>0</v>
      </c>
      <c r="F257" s="6">
        <v>0</v>
      </c>
      <c r="G257" s="6">
        <f t="shared" si="45"/>
        <v>0</v>
      </c>
      <c r="H257" s="162">
        <v>1</v>
      </c>
      <c r="I257" s="37">
        <f t="shared" si="46"/>
        <v>0.59</v>
      </c>
      <c r="J257" s="3">
        <f t="shared" si="42"/>
        <v>1</v>
      </c>
      <c r="K257" s="176">
        <f t="shared" si="43"/>
        <v>0.59</v>
      </c>
      <c r="L257" s="118" t="s">
        <v>308</v>
      </c>
      <c r="M257" s="118" t="s">
        <v>307</v>
      </c>
    </row>
    <row r="258" spans="2:13" s="75" customFormat="1" ht="27.75" customHeight="1" x14ac:dyDescent="0.3">
      <c r="B258" s="6"/>
      <c r="C258" s="82" t="s">
        <v>128</v>
      </c>
      <c r="D258" s="6">
        <f>SUM(D242:D249)</f>
        <v>59</v>
      </c>
      <c r="E258" s="9"/>
      <c r="F258" s="6"/>
      <c r="G258" s="6"/>
      <c r="H258" s="80"/>
      <c r="I258" s="6"/>
      <c r="J258" s="3"/>
      <c r="K258" s="63"/>
      <c r="L258" s="118"/>
      <c r="M258" s="118"/>
    </row>
    <row r="259" spans="2:13" ht="37.5" x14ac:dyDescent="0.25">
      <c r="B259" s="6"/>
      <c r="C259" s="214" t="s">
        <v>185</v>
      </c>
      <c r="D259" s="223"/>
      <c r="E259" s="224"/>
      <c r="F259" s="224"/>
      <c r="G259" s="224"/>
      <c r="H259" s="224"/>
      <c r="I259" s="224"/>
      <c r="J259" s="224"/>
      <c r="K259" s="224"/>
      <c r="L259" s="224"/>
      <c r="M259" s="225"/>
    </row>
    <row r="260" spans="2:13" ht="37.5" x14ac:dyDescent="0.25">
      <c r="B260" s="6">
        <v>1</v>
      </c>
      <c r="C260" s="17" t="s">
        <v>144</v>
      </c>
      <c r="D260" s="60">
        <v>2</v>
      </c>
      <c r="E260" s="61">
        <f>D260*42/100</f>
        <v>0.84</v>
      </c>
      <c r="F260" s="189">
        <v>1</v>
      </c>
      <c r="G260" s="60">
        <f>F260*42/100</f>
        <v>0.42</v>
      </c>
      <c r="H260" s="189">
        <v>0</v>
      </c>
      <c r="I260" s="6">
        <f>H260*42/100</f>
        <v>0</v>
      </c>
      <c r="J260" s="60">
        <f>H260-F260</f>
        <v>-1</v>
      </c>
      <c r="K260" s="65">
        <f>I260-G260</f>
        <v>-0.42</v>
      </c>
      <c r="L260" s="49"/>
      <c r="M260" s="49"/>
    </row>
    <row r="261" spans="2:13" ht="42.75" customHeight="1" x14ac:dyDescent="0.25">
      <c r="B261" s="6">
        <v>2</v>
      </c>
      <c r="C261" s="17" t="s">
        <v>148</v>
      </c>
      <c r="D261" s="60">
        <v>4</v>
      </c>
      <c r="E261" s="61">
        <f t="shared" ref="E261" si="47">D261*42/100</f>
        <v>1.68</v>
      </c>
      <c r="F261" s="189">
        <v>0</v>
      </c>
      <c r="G261" s="60">
        <f t="shared" ref="G261:G277" si="48">F261*42/100</f>
        <v>0</v>
      </c>
      <c r="H261" s="189">
        <v>0</v>
      </c>
      <c r="I261" s="6">
        <f t="shared" ref="I261:I277" si="49">H261*42/100</f>
        <v>0</v>
      </c>
      <c r="J261" s="60">
        <f t="shared" ref="J261:J277" si="50">H261-F261</f>
        <v>0</v>
      </c>
      <c r="K261" s="65">
        <f t="shared" ref="K261:K277" si="51">I261-G261</f>
        <v>0</v>
      </c>
      <c r="L261" s="49"/>
      <c r="M261" s="49"/>
    </row>
    <row r="262" spans="2:13" ht="34.5" customHeight="1" x14ac:dyDescent="0.3">
      <c r="B262" s="6">
        <v>3</v>
      </c>
      <c r="C262" s="14" t="s">
        <v>186</v>
      </c>
      <c r="D262" s="60">
        <v>8</v>
      </c>
      <c r="E262" s="61">
        <f>D262*42/100</f>
        <v>3.36</v>
      </c>
      <c r="F262" s="189">
        <v>1</v>
      </c>
      <c r="G262" s="60">
        <f t="shared" si="48"/>
        <v>0.42</v>
      </c>
      <c r="H262" s="189">
        <v>1</v>
      </c>
      <c r="I262" s="6">
        <f t="shared" si="49"/>
        <v>0.42</v>
      </c>
      <c r="J262" s="60">
        <f t="shared" si="50"/>
        <v>0</v>
      </c>
      <c r="K262" s="65">
        <f t="shared" si="51"/>
        <v>0</v>
      </c>
      <c r="L262" s="49"/>
      <c r="M262" s="49"/>
    </row>
    <row r="263" spans="2:13" ht="24" customHeight="1" x14ac:dyDescent="0.25">
      <c r="B263" s="6">
        <v>4</v>
      </c>
      <c r="C263" s="17" t="s">
        <v>89</v>
      </c>
      <c r="D263" s="60">
        <v>2</v>
      </c>
      <c r="E263" s="61">
        <f t="shared" ref="E263:E277" si="52">D263*42/100</f>
        <v>0.84</v>
      </c>
      <c r="F263" s="189">
        <v>0</v>
      </c>
      <c r="G263" s="60">
        <f t="shared" si="48"/>
        <v>0</v>
      </c>
      <c r="H263" s="189">
        <v>0</v>
      </c>
      <c r="I263" s="6">
        <f t="shared" si="49"/>
        <v>0</v>
      </c>
      <c r="J263" s="60">
        <f t="shared" si="50"/>
        <v>0</v>
      </c>
      <c r="K263" s="65">
        <f>I263-G263</f>
        <v>0</v>
      </c>
      <c r="L263" s="49"/>
      <c r="M263" s="49"/>
    </row>
    <row r="264" spans="2:13" ht="35.25" customHeight="1" x14ac:dyDescent="0.3">
      <c r="B264" s="6">
        <v>5</v>
      </c>
      <c r="C264" s="16" t="s">
        <v>187</v>
      </c>
      <c r="D264" s="60">
        <v>2</v>
      </c>
      <c r="E264" s="61">
        <f t="shared" si="52"/>
        <v>0.84</v>
      </c>
      <c r="F264" s="189">
        <v>0</v>
      </c>
      <c r="G264" s="60">
        <f t="shared" si="48"/>
        <v>0</v>
      </c>
      <c r="H264" s="189">
        <v>0</v>
      </c>
      <c r="I264" s="6">
        <f t="shared" si="49"/>
        <v>0</v>
      </c>
      <c r="J264" s="60">
        <f t="shared" si="50"/>
        <v>0</v>
      </c>
      <c r="K264" s="65">
        <f t="shared" si="51"/>
        <v>0</v>
      </c>
      <c r="L264" s="128"/>
      <c r="M264" s="128"/>
    </row>
    <row r="265" spans="2:13" ht="33.75" customHeight="1" x14ac:dyDescent="0.3">
      <c r="B265" s="6">
        <v>6</v>
      </c>
      <c r="C265" s="16" t="s">
        <v>188</v>
      </c>
      <c r="D265" s="60">
        <v>3</v>
      </c>
      <c r="E265" s="61">
        <f t="shared" si="52"/>
        <v>1.26</v>
      </c>
      <c r="F265" s="189">
        <v>0</v>
      </c>
      <c r="G265" s="60">
        <f t="shared" si="48"/>
        <v>0</v>
      </c>
      <c r="H265" s="189">
        <v>0</v>
      </c>
      <c r="I265" s="6">
        <f t="shared" si="49"/>
        <v>0</v>
      </c>
      <c r="J265" s="60">
        <f t="shared" si="50"/>
        <v>0</v>
      </c>
      <c r="K265" s="65">
        <f t="shared" si="51"/>
        <v>0</v>
      </c>
      <c r="L265" s="128"/>
      <c r="M265" s="128"/>
    </row>
    <row r="266" spans="2:13" ht="27.75" customHeight="1" x14ac:dyDescent="0.3">
      <c r="B266" s="6">
        <v>7</v>
      </c>
      <c r="C266" s="16" t="s">
        <v>189</v>
      </c>
      <c r="D266" s="60">
        <v>1</v>
      </c>
      <c r="E266" s="61">
        <f t="shared" si="52"/>
        <v>0.42</v>
      </c>
      <c r="F266" s="189">
        <v>0</v>
      </c>
      <c r="G266" s="60">
        <f t="shared" si="48"/>
        <v>0</v>
      </c>
      <c r="H266" s="189">
        <v>0</v>
      </c>
      <c r="I266" s="6">
        <f t="shared" si="49"/>
        <v>0</v>
      </c>
      <c r="J266" s="60">
        <f t="shared" si="50"/>
        <v>0</v>
      </c>
      <c r="K266" s="65">
        <f t="shared" si="51"/>
        <v>0</v>
      </c>
      <c r="L266" s="49"/>
      <c r="M266" s="49"/>
    </row>
    <row r="267" spans="2:13" ht="33" customHeight="1" x14ac:dyDescent="0.3">
      <c r="B267" s="6">
        <v>8</v>
      </c>
      <c r="C267" s="16" t="s">
        <v>190</v>
      </c>
      <c r="D267" s="60">
        <v>1</v>
      </c>
      <c r="E267" s="61">
        <f t="shared" si="52"/>
        <v>0.42</v>
      </c>
      <c r="F267" s="189">
        <v>0</v>
      </c>
      <c r="G267" s="60">
        <f t="shared" si="48"/>
        <v>0</v>
      </c>
      <c r="H267" s="189">
        <v>0</v>
      </c>
      <c r="I267" s="6">
        <f t="shared" si="49"/>
        <v>0</v>
      </c>
      <c r="J267" s="60">
        <f t="shared" si="50"/>
        <v>0</v>
      </c>
      <c r="K267" s="65">
        <f t="shared" si="51"/>
        <v>0</v>
      </c>
      <c r="L267" s="49"/>
      <c r="M267" s="49"/>
    </row>
    <row r="268" spans="2:13" ht="36" customHeight="1" x14ac:dyDescent="0.3">
      <c r="B268" s="6">
        <v>9</v>
      </c>
      <c r="C268" s="28" t="s">
        <v>191</v>
      </c>
      <c r="D268" s="60">
        <v>1</v>
      </c>
      <c r="E268" s="61">
        <f t="shared" si="52"/>
        <v>0.42</v>
      </c>
      <c r="F268" s="189">
        <v>0</v>
      </c>
      <c r="G268" s="60">
        <f t="shared" si="48"/>
        <v>0</v>
      </c>
      <c r="H268" s="189">
        <v>0</v>
      </c>
      <c r="I268" s="6">
        <f t="shared" si="49"/>
        <v>0</v>
      </c>
      <c r="J268" s="60">
        <f t="shared" si="50"/>
        <v>0</v>
      </c>
      <c r="K268" s="65">
        <f t="shared" si="51"/>
        <v>0</v>
      </c>
      <c r="L268" s="49"/>
      <c r="M268" s="49"/>
    </row>
    <row r="269" spans="2:13" ht="31.5" customHeight="1" x14ac:dyDescent="0.3">
      <c r="B269" s="6">
        <v>10</v>
      </c>
      <c r="C269" s="29" t="s">
        <v>192</v>
      </c>
      <c r="D269" s="60">
        <v>2</v>
      </c>
      <c r="E269" s="61">
        <f t="shared" si="52"/>
        <v>0.84</v>
      </c>
      <c r="F269" s="189">
        <v>0</v>
      </c>
      <c r="G269" s="60">
        <f t="shared" si="48"/>
        <v>0</v>
      </c>
      <c r="H269" s="189">
        <v>0</v>
      </c>
      <c r="I269" s="6">
        <f t="shared" si="49"/>
        <v>0</v>
      </c>
      <c r="J269" s="60">
        <f t="shared" si="50"/>
        <v>0</v>
      </c>
      <c r="K269" s="65">
        <f t="shared" si="51"/>
        <v>0</v>
      </c>
      <c r="L269" s="50"/>
      <c r="M269" s="50"/>
    </row>
    <row r="270" spans="2:13" ht="36" customHeight="1" x14ac:dyDescent="0.3">
      <c r="B270" s="6">
        <v>11</v>
      </c>
      <c r="C270" s="15" t="s">
        <v>193</v>
      </c>
      <c r="D270" s="60">
        <v>7</v>
      </c>
      <c r="E270" s="61">
        <f t="shared" si="52"/>
        <v>2.94</v>
      </c>
      <c r="F270" s="189">
        <v>3</v>
      </c>
      <c r="G270" s="60">
        <f t="shared" si="48"/>
        <v>1.26</v>
      </c>
      <c r="H270" s="189">
        <v>0</v>
      </c>
      <c r="I270" s="6">
        <f t="shared" si="49"/>
        <v>0</v>
      </c>
      <c r="J270" s="60">
        <f t="shared" si="50"/>
        <v>-3</v>
      </c>
      <c r="K270" s="65">
        <f t="shared" si="51"/>
        <v>-1.26</v>
      </c>
      <c r="L270" s="55"/>
      <c r="M270" s="55"/>
    </row>
    <row r="271" spans="2:13" ht="28.5" customHeight="1" x14ac:dyDescent="0.3">
      <c r="B271" s="6">
        <v>12</v>
      </c>
      <c r="C271" s="16" t="s">
        <v>194</v>
      </c>
      <c r="D271" s="60">
        <v>8</v>
      </c>
      <c r="E271" s="61">
        <f t="shared" si="52"/>
        <v>3.36</v>
      </c>
      <c r="F271" s="189">
        <v>0</v>
      </c>
      <c r="G271" s="60">
        <f t="shared" si="48"/>
        <v>0</v>
      </c>
      <c r="H271" s="189">
        <v>2</v>
      </c>
      <c r="I271" s="6">
        <f t="shared" si="49"/>
        <v>0.84</v>
      </c>
      <c r="J271" s="60">
        <f t="shared" si="50"/>
        <v>2</v>
      </c>
      <c r="K271" s="213">
        <f t="shared" si="51"/>
        <v>0.84</v>
      </c>
      <c r="L271" s="189" t="s">
        <v>372</v>
      </c>
      <c r="M271" s="189" t="s">
        <v>339</v>
      </c>
    </row>
    <row r="272" spans="2:13" ht="32.25" customHeight="1" x14ac:dyDescent="0.3">
      <c r="B272" s="6">
        <v>13</v>
      </c>
      <c r="C272" s="16" t="s">
        <v>195</v>
      </c>
      <c r="D272" s="60">
        <v>1</v>
      </c>
      <c r="E272" s="61">
        <f t="shared" si="52"/>
        <v>0.42</v>
      </c>
      <c r="F272" s="189">
        <v>0</v>
      </c>
      <c r="G272" s="60">
        <f t="shared" si="48"/>
        <v>0</v>
      </c>
      <c r="H272" s="189">
        <v>0</v>
      </c>
      <c r="I272" s="6">
        <f t="shared" si="49"/>
        <v>0</v>
      </c>
      <c r="J272" s="60">
        <f t="shared" si="50"/>
        <v>0</v>
      </c>
      <c r="K272" s="65">
        <f t="shared" si="51"/>
        <v>0</v>
      </c>
      <c r="L272" s="189"/>
      <c r="M272" s="189"/>
    </row>
    <row r="273" spans="2:13" ht="36" customHeight="1" x14ac:dyDescent="0.25">
      <c r="B273" s="6">
        <v>14</v>
      </c>
      <c r="C273" s="18" t="s">
        <v>196</v>
      </c>
      <c r="D273" s="60">
        <v>0</v>
      </c>
      <c r="E273" s="61">
        <f t="shared" si="52"/>
        <v>0</v>
      </c>
      <c r="F273" s="189">
        <v>0</v>
      </c>
      <c r="G273" s="60">
        <f t="shared" si="48"/>
        <v>0</v>
      </c>
      <c r="H273" s="189">
        <v>0</v>
      </c>
      <c r="I273" s="6">
        <f t="shared" si="49"/>
        <v>0</v>
      </c>
      <c r="J273" s="60">
        <f t="shared" si="50"/>
        <v>0</v>
      </c>
      <c r="K273" s="65">
        <f t="shared" si="51"/>
        <v>0</v>
      </c>
      <c r="L273" s="189"/>
      <c r="M273" s="189"/>
    </row>
    <row r="274" spans="2:13" s="38" customFormat="1" ht="33.75" customHeight="1" x14ac:dyDescent="0.25">
      <c r="B274" s="37">
        <v>15</v>
      </c>
      <c r="C274" s="59" t="s">
        <v>233</v>
      </c>
      <c r="D274" s="60">
        <v>0</v>
      </c>
      <c r="E274" s="61">
        <f t="shared" si="52"/>
        <v>0</v>
      </c>
      <c r="F274" s="189">
        <v>0</v>
      </c>
      <c r="G274" s="60">
        <f t="shared" si="48"/>
        <v>0</v>
      </c>
      <c r="H274" s="189">
        <v>0</v>
      </c>
      <c r="I274" s="6">
        <f t="shared" si="49"/>
        <v>0</v>
      </c>
      <c r="J274" s="60">
        <f t="shared" si="50"/>
        <v>0</v>
      </c>
      <c r="K274" s="65">
        <f t="shared" si="51"/>
        <v>0</v>
      </c>
      <c r="L274" s="189"/>
      <c r="M274" s="189"/>
    </row>
    <row r="275" spans="2:13" s="58" customFormat="1" ht="33.75" customHeight="1" x14ac:dyDescent="0.25">
      <c r="B275" s="37">
        <v>16</v>
      </c>
      <c r="C275" s="62" t="s">
        <v>90</v>
      </c>
      <c r="D275" s="60">
        <v>0</v>
      </c>
      <c r="E275" s="61">
        <f t="shared" si="52"/>
        <v>0</v>
      </c>
      <c r="F275" s="189">
        <v>0</v>
      </c>
      <c r="G275" s="60">
        <f t="shared" si="48"/>
        <v>0</v>
      </c>
      <c r="H275" s="189">
        <v>0</v>
      </c>
      <c r="I275" s="37">
        <f t="shared" si="49"/>
        <v>0</v>
      </c>
      <c r="J275" s="60">
        <f t="shared" si="50"/>
        <v>0</v>
      </c>
      <c r="K275" s="65">
        <f t="shared" si="51"/>
        <v>0</v>
      </c>
      <c r="L275" s="189"/>
      <c r="M275" s="189"/>
    </row>
    <row r="276" spans="2:13" s="38" customFormat="1" ht="32.25" customHeight="1" x14ac:dyDescent="0.25">
      <c r="B276" s="37">
        <v>17</v>
      </c>
      <c r="C276" s="18" t="s">
        <v>234</v>
      </c>
      <c r="D276" s="60">
        <v>0</v>
      </c>
      <c r="E276" s="61">
        <f t="shared" si="52"/>
        <v>0</v>
      </c>
      <c r="F276" s="189">
        <v>0</v>
      </c>
      <c r="G276" s="60">
        <f t="shared" si="48"/>
        <v>0</v>
      </c>
      <c r="H276" s="189">
        <v>1</v>
      </c>
      <c r="I276" s="6">
        <f t="shared" si="49"/>
        <v>0.42</v>
      </c>
      <c r="J276" s="60">
        <f t="shared" si="50"/>
        <v>1</v>
      </c>
      <c r="K276" s="213">
        <f t="shared" si="51"/>
        <v>0.42</v>
      </c>
      <c r="L276" s="189" t="s">
        <v>373</v>
      </c>
      <c r="M276" s="189" t="s">
        <v>339</v>
      </c>
    </row>
    <row r="277" spans="2:13" s="188" customFormat="1" ht="32.25" customHeight="1" x14ac:dyDescent="0.25">
      <c r="B277" s="37">
        <v>18</v>
      </c>
      <c r="C277" s="62" t="s">
        <v>371</v>
      </c>
      <c r="D277" s="189">
        <v>0</v>
      </c>
      <c r="E277" s="191">
        <f t="shared" si="52"/>
        <v>0</v>
      </c>
      <c r="F277" s="189">
        <v>0</v>
      </c>
      <c r="G277" s="189">
        <f t="shared" si="48"/>
        <v>0</v>
      </c>
      <c r="H277" s="189">
        <v>1</v>
      </c>
      <c r="I277" s="6">
        <f t="shared" si="49"/>
        <v>0.42</v>
      </c>
      <c r="J277" s="189">
        <f t="shared" si="50"/>
        <v>1</v>
      </c>
      <c r="K277" s="213">
        <f t="shared" si="51"/>
        <v>0.42</v>
      </c>
      <c r="L277" s="189" t="s">
        <v>374</v>
      </c>
      <c r="M277" s="189" t="s">
        <v>339</v>
      </c>
    </row>
    <row r="278" spans="2:13" ht="18.75" x14ac:dyDescent="0.25">
      <c r="B278" s="6"/>
      <c r="C278" s="19" t="s">
        <v>129</v>
      </c>
      <c r="D278" s="19">
        <v>42</v>
      </c>
      <c r="E278" s="20"/>
      <c r="F278" s="19"/>
      <c r="G278" s="19"/>
      <c r="H278" s="80"/>
      <c r="I278" s="6"/>
      <c r="J278" s="19"/>
      <c r="K278" s="65"/>
      <c r="L278" s="55"/>
      <c r="M278" s="55"/>
    </row>
    <row r="279" spans="2:13" ht="37.5" x14ac:dyDescent="0.25">
      <c r="B279" s="6"/>
      <c r="C279" s="178" t="s">
        <v>200</v>
      </c>
      <c r="D279" s="229"/>
      <c r="E279" s="230"/>
      <c r="F279" s="230"/>
      <c r="G279" s="230"/>
      <c r="H279" s="230"/>
      <c r="I279" s="230"/>
      <c r="J279" s="230"/>
      <c r="K279" s="231"/>
      <c r="L279" s="56"/>
      <c r="M279" s="56"/>
    </row>
    <row r="280" spans="2:13" ht="24" customHeight="1" x14ac:dyDescent="0.25">
      <c r="B280" s="6">
        <v>1</v>
      </c>
      <c r="C280" s="22" t="s">
        <v>197</v>
      </c>
      <c r="D280" s="40">
        <v>2</v>
      </c>
      <c r="E280" s="40">
        <f>D280*18/100</f>
        <v>0.36</v>
      </c>
      <c r="F280" s="185">
        <v>0</v>
      </c>
      <c r="G280" s="40">
        <f>F280*18/100</f>
        <v>0</v>
      </c>
      <c r="H280" s="123">
        <v>0</v>
      </c>
      <c r="I280" s="40">
        <f>H280*18/100</f>
        <v>0</v>
      </c>
      <c r="J280" s="40">
        <f>H280-F280</f>
        <v>0</v>
      </c>
      <c r="K280" s="46">
        <f>I280-G280</f>
        <v>0</v>
      </c>
      <c r="L280" s="57"/>
      <c r="M280" s="57"/>
    </row>
    <row r="281" spans="2:13" ht="31.5" customHeight="1" x14ac:dyDescent="0.25">
      <c r="B281" s="6">
        <v>2</v>
      </c>
      <c r="C281" s="24" t="s">
        <v>198</v>
      </c>
      <c r="D281" s="45">
        <v>2</v>
      </c>
      <c r="E281" s="40">
        <f t="shared" ref="E281:E286" si="53">D281*18/100</f>
        <v>0.36</v>
      </c>
      <c r="F281" s="186">
        <v>1</v>
      </c>
      <c r="G281" s="40">
        <f t="shared" ref="G281:G286" si="54">F281*18/100</f>
        <v>0.18</v>
      </c>
      <c r="H281" s="123">
        <v>0</v>
      </c>
      <c r="I281" s="40">
        <f t="shared" ref="I281:I286" si="55">H281*18/100</f>
        <v>0</v>
      </c>
      <c r="J281" s="40">
        <f t="shared" ref="J281:J286" si="56">H281-F281</f>
        <v>-1</v>
      </c>
      <c r="K281" s="46">
        <f t="shared" ref="K281:K286" si="57">I281-G281</f>
        <v>-0.18</v>
      </c>
      <c r="L281" s="57"/>
      <c r="M281" s="57"/>
    </row>
    <row r="282" spans="2:13" ht="27" customHeight="1" x14ac:dyDescent="0.25">
      <c r="B282" s="6">
        <v>3</v>
      </c>
      <c r="C282" s="24" t="s">
        <v>199</v>
      </c>
      <c r="D282" s="45">
        <v>2</v>
      </c>
      <c r="E282" s="40">
        <f t="shared" si="53"/>
        <v>0.36</v>
      </c>
      <c r="F282" s="186">
        <v>0</v>
      </c>
      <c r="G282" s="40">
        <f t="shared" si="54"/>
        <v>0</v>
      </c>
      <c r="H282" s="123">
        <v>0</v>
      </c>
      <c r="I282" s="40">
        <f t="shared" si="55"/>
        <v>0</v>
      </c>
      <c r="J282" s="40">
        <f t="shared" si="56"/>
        <v>0</v>
      </c>
      <c r="K282" s="46">
        <f t="shared" si="57"/>
        <v>0</v>
      </c>
      <c r="L282" s="25"/>
      <c r="M282" s="42"/>
    </row>
    <row r="283" spans="2:13" ht="22.5" customHeight="1" x14ac:dyDescent="0.25">
      <c r="B283" s="27">
        <v>4</v>
      </c>
      <c r="C283" s="24" t="s">
        <v>135</v>
      </c>
      <c r="D283" s="40">
        <v>1</v>
      </c>
      <c r="E283" s="40">
        <f t="shared" si="53"/>
        <v>0.18</v>
      </c>
      <c r="F283" s="185">
        <v>0</v>
      </c>
      <c r="G283" s="40">
        <f t="shared" si="54"/>
        <v>0</v>
      </c>
      <c r="H283" s="123">
        <v>0</v>
      </c>
      <c r="I283" s="40">
        <f t="shared" si="55"/>
        <v>0</v>
      </c>
      <c r="J283" s="40">
        <f t="shared" si="56"/>
        <v>0</v>
      </c>
      <c r="K283" s="46">
        <f t="shared" si="57"/>
        <v>0</v>
      </c>
      <c r="L283" s="23"/>
      <c r="M283" s="23"/>
    </row>
    <row r="284" spans="2:13" ht="25.5" customHeight="1" x14ac:dyDescent="0.25">
      <c r="B284" s="27">
        <v>5</v>
      </c>
      <c r="C284" s="24" t="s">
        <v>138</v>
      </c>
      <c r="D284" s="45">
        <v>8</v>
      </c>
      <c r="E284" s="40">
        <f t="shared" si="53"/>
        <v>1.44</v>
      </c>
      <c r="F284" s="186">
        <v>0</v>
      </c>
      <c r="G284" s="40">
        <f t="shared" si="54"/>
        <v>0</v>
      </c>
      <c r="H284" s="123">
        <v>0</v>
      </c>
      <c r="I284" s="40">
        <f t="shared" si="55"/>
        <v>0</v>
      </c>
      <c r="J284" s="40">
        <f t="shared" si="56"/>
        <v>0</v>
      </c>
      <c r="K284" s="46">
        <f t="shared" si="57"/>
        <v>0</v>
      </c>
      <c r="L284" s="25"/>
      <c r="M284" s="23"/>
    </row>
    <row r="285" spans="2:13" ht="27" customHeight="1" x14ac:dyDescent="0.3">
      <c r="B285" s="27">
        <v>6</v>
      </c>
      <c r="C285" s="23" t="s">
        <v>90</v>
      </c>
      <c r="D285" s="40">
        <v>1</v>
      </c>
      <c r="E285" s="40">
        <f t="shared" si="53"/>
        <v>0.18</v>
      </c>
      <c r="F285" s="185">
        <v>1</v>
      </c>
      <c r="G285" s="40">
        <f t="shared" si="54"/>
        <v>0.18</v>
      </c>
      <c r="H285" s="123">
        <v>0</v>
      </c>
      <c r="I285" s="40">
        <f t="shared" si="55"/>
        <v>0</v>
      </c>
      <c r="J285" s="40">
        <f t="shared" si="56"/>
        <v>-1</v>
      </c>
      <c r="K285" s="46">
        <f t="shared" si="57"/>
        <v>-0.18</v>
      </c>
      <c r="L285" s="124"/>
      <c r="M285" s="130"/>
    </row>
    <row r="286" spans="2:13" ht="20.25" customHeight="1" x14ac:dyDescent="0.25">
      <c r="B286" s="27">
        <v>7</v>
      </c>
      <c r="C286" s="22" t="s">
        <v>140</v>
      </c>
      <c r="D286" s="40">
        <v>2</v>
      </c>
      <c r="E286" s="40">
        <f t="shared" si="53"/>
        <v>0.36</v>
      </c>
      <c r="F286" s="185">
        <v>0</v>
      </c>
      <c r="G286" s="40">
        <f t="shared" si="54"/>
        <v>0</v>
      </c>
      <c r="H286" s="123">
        <v>0</v>
      </c>
      <c r="I286" s="40">
        <f t="shared" si="55"/>
        <v>0</v>
      </c>
      <c r="J286" s="40">
        <f t="shared" si="56"/>
        <v>0</v>
      </c>
      <c r="K286" s="46">
        <f t="shared" si="57"/>
        <v>0</v>
      </c>
      <c r="L286" s="23"/>
      <c r="M286" s="23"/>
    </row>
    <row r="287" spans="2:13" x14ac:dyDescent="0.25">
      <c r="B287" s="27"/>
      <c r="C287" s="30" t="s">
        <v>128</v>
      </c>
      <c r="D287" s="47">
        <v>18</v>
      </c>
      <c r="E287" s="40"/>
      <c r="F287" s="72"/>
      <c r="G287" s="47"/>
      <c r="H287" s="80"/>
      <c r="I287" s="47"/>
      <c r="J287" s="40"/>
      <c r="K287" s="46"/>
      <c r="L287" s="26"/>
      <c r="M287" s="26"/>
    </row>
    <row r="288" spans="2:13" ht="30" customHeight="1" x14ac:dyDescent="0.25">
      <c r="B288" s="13"/>
      <c r="C288" s="199" t="s">
        <v>201</v>
      </c>
      <c r="D288" s="232"/>
      <c r="E288" s="233"/>
      <c r="F288" s="233"/>
      <c r="G288" s="233"/>
      <c r="H288" s="233"/>
      <c r="I288" s="233"/>
      <c r="J288" s="233"/>
      <c r="K288" s="234"/>
      <c r="L288" s="26"/>
      <c r="M288" s="26"/>
    </row>
    <row r="289" spans="2:13" ht="36" customHeight="1" x14ac:dyDescent="0.25">
      <c r="B289" s="35">
        <v>1</v>
      </c>
      <c r="C289" s="139" t="s">
        <v>202</v>
      </c>
      <c r="D289" s="66" t="s">
        <v>220</v>
      </c>
      <c r="E289" s="68">
        <f t="shared" ref="E289:E323" si="58">D289*58/100</f>
        <v>7.54</v>
      </c>
      <c r="F289" s="114" t="s">
        <v>284</v>
      </c>
      <c r="G289" s="68">
        <f t="shared" ref="G289:G323" si="59">F289*58/100</f>
        <v>4.0599999999999996</v>
      </c>
      <c r="H289" s="114" t="s">
        <v>287</v>
      </c>
      <c r="I289" s="68">
        <f t="shared" ref="I289:I323" si="60">H289*58/100</f>
        <v>4.6399999999999997</v>
      </c>
      <c r="J289" s="68">
        <f t="shared" ref="J289:J323" si="61">H289-F289</f>
        <v>1</v>
      </c>
      <c r="K289" s="174">
        <f t="shared" ref="K289:K323" si="62">I289-G289</f>
        <v>0.58000000000000007</v>
      </c>
      <c r="L289" s="78" t="s">
        <v>292</v>
      </c>
      <c r="M289" s="117" t="s">
        <v>291</v>
      </c>
    </row>
    <row r="290" spans="2:13" ht="30" customHeight="1" x14ac:dyDescent="0.25">
      <c r="B290" s="35">
        <v>2</v>
      </c>
      <c r="C290" s="140" t="s">
        <v>203</v>
      </c>
      <c r="D290" s="67" t="s">
        <v>223</v>
      </c>
      <c r="E290" s="68">
        <f t="shared" si="58"/>
        <v>0.57999999999999996</v>
      </c>
      <c r="F290" s="165" t="s">
        <v>223</v>
      </c>
      <c r="G290" s="68">
        <f t="shared" si="59"/>
        <v>0.57999999999999996</v>
      </c>
      <c r="H290" s="165" t="s">
        <v>222</v>
      </c>
      <c r="I290" s="68">
        <f t="shared" si="60"/>
        <v>0</v>
      </c>
      <c r="J290" s="68">
        <f t="shared" si="61"/>
        <v>-1</v>
      </c>
      <c r="K290" s="81">
        <f t="shared" si="62"/>
        <v>-0.57999999999999996</v>
      </c>
      <c r="L290" s="115"/>
      <c r="M290" s="115"/>
    </row>
    <row r="291" spans="2:13" ht="22.5" customHeight="1" x14ac:dyDescent="0.25">
      <c r="B291" s="35">
        <v>3</v>
      </c>
      <c r="C291" s="138" t="s">
        <v>204</v>
      </c>
      <c r="D291" s="69">
        <v>1</v>
      </c>
      <c r="E291" s="68">
        <f t="shared" si="58"/>
        <v>0.57999999999999996</v>
      </c>
      <c r="F291" s="166" t="s">
        <v>223</v>
      </c>
      <c r="G291" s="68">
        <f t="shared" si="59"/>
        <v>0.57999999999999996</v>
      </c>
      <c r="H291" s="171">
        <v>0</v>
      </c>
      <c r="I291" s="68">
        <f t="shared" si="60"/>
        <v>0</v>
      </c>
      <c r="J291" s="68">
        <f t="shared" si="61"/>
        <v>-1</v>
      </c>
      <c r="K291" s="81">
        <f t="shared" si="62"/>
        <v>-0.57999999999999996</v>
      </c>
      <c r="L291" s="116"/>
      <c r="M291" s="77"/>
    </row>
    <row r="292" spans="2:13" ht="23.25" customHeight="1" x14ac:dyDescent="0.25">
      <c r="B292" s="35">
        <v>4</v>
      </c>
      <c r="C292" s="141" t="s">
        <v>152</v>
      </c>
      <c r="D292" s="69">
        <v>7</v>
      </c>
      <c r="E292" s="68">
        <f t="shared" si="58"/>
        <v>4.0599999999999996</v>
      </c>
      <c r="F292" s="166" t="s">
        <v>285</v>
      </c>
      <c r="G292" s="68">
        <f t="shared" si="59"/>
        <v>2.9</v>
      </c>
      <c r="H292" s="171">
        <v>3</v>
      </c>
      <c r="I292" s="68">
        <f t="shared" si="60"/>
        <v>1.74</v>
      </c>
      <c r="J292" s="68">
        <f t="shared" si="61"/>
        <v>-2</v>
      </c>
      <c r="K292" s="81">
        <f t="shared" si="62"/>
        <v>-1.1599999999999999</v>
      </c>
      <c r="L292" s="78"/>
      <c r="M292" s="77"/>
    </row>
    <row r="293" spans="2:13" ht="24" customHeight="1" x14ac:dyDescent="0.25">
      <c r="B293" s="35">
        <v>5</v>
      </c>
      <c r="C293" s="142" t="s">
        <v>205</v>
      </c>
      <c r="D293" s="69" t="s">
        <v>221</v>
      </c>
      <c r="E293" s="68">
        <f t="shared" si="58"/>
        <v>1.1599999999999999</v>
      </c>
      <c r="F293" s="166" t="s">
        <v>223</v>
      </c>
      <c r="G293" s="68">
        <f t="shared" si="59"/>
        <v>0.57999999999999996</v>
      </c>
      <c r="H293" s="171">
        <v>0</v>
      </c>
      <c r="I293" s="68">
        <f t="shared" si="60"/>
        <v>0</v>
      </c>
      <c r="J293" s="68">
        <f t="shared" si="61"/>
        <v>-1</v>
      </c>
      <c r="K293" s="81">
        <f t="shared" si="62"/>
        <v>-0.57999999999999996</v>
      </c>
      <c r="L293" s="116"/>
      <c r="M293" s="77"/>
    </row>
    <row r="294" spans="2:13" ht="24.75" customHeight="1" x14ac:dyDescent="0.25">
      <c r="B294" s="35">
        <v>6</v>
      </c>
      <c r="C294" s="142" t="s">
        <v>206</v>
      </c>
      <c r="D294" s="69">
        <v>3</v>
      </c>
      <c r="E294" s="68">
        <f t="shared" si="58"/>
        <v>1.74</v>
      </c>
      <c r="F294" s="167" t="s">
        <v>286</v>
      </c>
      <c r="G294" s="68">
        <f t="shared" si="59"/>
        <v>1.74</v>
      </c>
      <c r="H294" s="171">
        <v>0</v>
      </c>
      <c r="I294" s="68">
        <f t="shared" si="60"/>
        <v>0</v>
      </c>
      <c r="J294" s="68">
        <f t="shared" si="61"/>
        <v>-3</v>
      </c>
      <c r="K294" s="81">
        <f t="shared" si="62"/>
        <v>-1.74</v>
      </c>
      <c r="L294" s="116"/>
      <c r="M294" s="77"/>
    </row>
    <row r="295" spans="2:13" ht="33.75" customHeight="1" x14ac:dyDescent="0.25">
      <c r="B295" s="35">
        <v>7</v>
      </c>
      <c r="C295" s="141" t="s">
        <v>110</v>
      </c>
      <c r="D295" s="69">
        <v>5</v>
      </c>
      <c r="E295" s="68">
        <f t="shared" si="58"/>
        <v>2.9</v>
      </c>
      <c r="F295" s="167" t="s">
        <v>223</v>
      </c>
      <c r="G295" s="68">
        <f t="shared" si="59"/>
        <v>0.57999999999999996</v>
      </c>
      <c r="H295" s="171">
        <v>0</v>
      </c>
      <c r="I295" s="68">
        <f t="shared" si="60"/>
        <v>0</v>
      </c>
      <c r="J295" s="68">
        <f t="shared" si="61"/>
        <v>-1</v>
      </c>
      <c r="K295" s="81">
        <f t="shared" si="62"/>
        <v>-0.57999999999999996</v>
      </c>
      <c r="L295" s="116"/>
      <c r="M295" s="77"/>
    </row>
    <row r="296" spans="2:13" ht="24" customHeight="1" x14ac:dyDescent="0.25">
      <c r="B296" s="35">
        <v>8</v>
      </c>
      <c r="C296" s="138" t="s">
        <v>124</v>
      </c>
      <c r="D296" s="70" t="s">
        <v>223</v>
      </c>
      <c r="E296" s="68">
        <f t="shared" si="58"/>
        <v>0.57999999999999996</v>
      </c>
      <c r="F296" s="168" t="s">
        <v>223</v>
      </c>
      <c r="G296" s="68">
        <f t="shared" si="59"/>
        <v>0.57999999999999996</v>
      </c>
      <c r="H296" s="172">
        <v>1</v>
      </c>
      <c r="I296" s="68">
        <f t="shared" si="60"/>
        <v>0.57999999999999996</v>
      </c>
      <c r="J296" s="68">
        <f t="shared" si="61"/>
        <v>0</v>
      </c>
      <c r="K296" s="81">
        <f t="shared" si="62"/>
        <v>0</v>
      </c>
      <c r="L296" s="79"/>
      <c r="M296" s="79"/>
    </row>
    <row r="297" spans="2:13" ht="24" customHeight="1" x14ac:dyDescent="0.25">
      <c r="B297" s="35">
        <v>9</v>
      </c>
      <c r="C297" s="142" t="s">
        <v>207</v>
      </c>
      <c r="D297" s="70" t="s">
        <v>221</v>
      </c>
      <c r="E297" s="68">
        <f t="shared" si="58"/>
        <v>1.1599999999999999</v>
      </c>
      <c r="F297" s="168" t="s">
        <v>223</v>
      </c>
      <c r="G297" s="68">
        <f t="shared" si="59"/>
        <v>0.57999999999999996</v>
      </c>
      <c r="H297" s="172">
        <v>0</v>
      </c>
      <c r="I297" s="68">
        <f t="shared" si="60"/>
        <v>0</v>
      </c>
      <c r="J297" s="68">
        <f t="shared" si="61"/>
        <v>-1</v>
      </c>
      <c r="K297" s="81">
        <f t="shared" si="62"/>
        <v>-0.57999999999999996</v>
      </c>
      <c r="L297" s="79"/>
      <c r="M297" s="79"/>
    </row>
    <row r="298" spans="2:13" ht="42.75" customHeight="1" x14ac:dyDescent="0.25">
      <c r="B298" s="35">
        <v>10</v>
      </c>
      <c r="C298" s="142" t="s">
        <v>33</v>
      </c>
      <c r="D298" s="70" t="s">
        <v>223</v>
      </c>
      <c r="E298" s="68">
        <f t="shared" si="58"/>
        <v>0.57999999999999996</v>
      </c>
      <c r="F298" s="168" t="s">
        <v>223</v>
      </c>
      <c r="G298" s="68">
        <f t="shared" si="59"/>
        <v>0.57999999999999996</v>
      </c>
      <c r="H298" s="172">
        <v>0</v>
      </c>
      <c r="I298" s="68">
        <f t="shared" si="60"/>
        <v>0</v>
      </c>
      <c r="J298" s="68">
        <f t="shared" si="61"/>
        <v>-1</v>
      </c>
      <c r="K298" s="81">
        <f t="shared" si="62"/>
        <v>-0.57999999999999996</v>
      </c>
      <c r="L298" s="79"/>
      <c r="M298" s="79"/>
    </row>
    <row r="299" spans="2:13" ht="34.5" customHeight="1" x14ac:dyDescent="0.25">
      <c r="B299" s="35">
        <v>11</v>
      </c>
      <c r="C299" s="142" t="s">
        <v>208</v>
      </c>
      <c r="D299" s="70" t="s">
        <v>221</v>
      </c>
      <c r="E299" s="68">
        <f t="shared" si="58"/>
        <v>1.1599999999999999</v>
      </c>
      <c r="F299" s="168" t="s">
        <v>223</v>
      </c>
      <c r="G299" s="68">
        <f t="shared" si="59"/>
        <v>0.57999999999999996</v>
      </c>
      <c r="H299" s="172">
        <v>0</v>
      </c>
      <c r="I299" s="68">
        <f t="shared" si="60"/>
        <v>0</v>
      </c>
      <c r="J299" s="68">
        <f t="shared" si="61"/>
        <v>-1</v>
      </c>
      <c r="K299" s="81">
        <f t="shared" si="62"/>
        <v>-0.57999999999999996</v>
      </c>
      <c r="L299" s="79"/>
      <c r="M299" s="79"/>
    </row>
    <row r="300" spans="2:13" ht="39.75" customHeight="1" x14ac:dyDescent="0.25">
      <c r="B300" s="35">
        <v>12</v>
      </c>
      <c r="C300" s="142" t="s">
        <v>209</v>
      </c>
      <c r="D300" s="70" t="s">
        <v>223</v>
      </c>
      <c r="E300" s="68">
        <f t="shared" si="58"/>
        <v>0.57999999999999996</v>
      </c>
      <c r="F300" s="168" t="s">
        <v>222</v>
      </c>
      <c r="G300" s="68">
        <f t="shared" si="59"/>
        <v>0</v>
      </c>
      <c r="H300" s="172">
        <v>0</v>
      </c>
      <c r="I300" s="68">
        <f t="shared" si="60"/>
        <v>0</v>
      </c>
      <c r="J300" s="68">
        <f t="shared" si="61"/>
        <v>0</v>
      </c>
      <c r="K300" s="81">
        <f t="shared" si="62"/>
        <v>0</v>
      </c>
      <c r="L300" s="79"/>
      <c r="M300" s="79"/>
    </row>
    <row r="301" spans="2:13" ht="30" customHeight="1" x14ac:dyDescent="0.25">
      <c r="B301" s="35">
        <v>13</v>
      </c>
      <c r="C301" s="138" t="s">
        <v>89</v>
      </c>
      <c r="D301" s="70" t="s">
        <v>223</v>
      </c>
      <c r="E301" s="68">
        <f t="shared" si="58"/>
        <v>0.57999999999999996</v>
      </c>
      <c r="F301" s="168" t="s">
        <v>222</v>
      </c>
      <c r="G301" s="68">
        <f t="shared" si="59"/>
        <v>0</v>
      </c>
      <c r="H301" s="172">
        <v>0</v>
      </c>
      <c r="I301" s="68">
        <f t="shared" si="60"/>
        <v>0</v>
      </c>
      <c r="J301" s="68">
        <f t="shared" si="61"/>
        <v>0</v>
      </c>
      <c r="K301" s="81">
        <f t="shared" si="62"/>
        <v>0</v>
      </c>
      <c r="L301" s="79"/>
      <c r="M301" s="79"/>
    </row>
    <row r="302" spans="2:13" ht="27.75" customHeight="1" x14ac:dyDescent="0.25">
      <c r="B302" s="35">
        <v>14</v>
      </c>
      <c r="C302" s="138" t="s">
        <v>22</v>
      </c>
      <c r="D302" s="70" t="s">
        <v>223</v>
      </c>
      <c r="E302" s="68">
        <f t="shared" si="58"/>
        <v>0.57999999999999996</v>
      </c>
      <c r="F302" s="168" t="s">
        <v>222</v>
      </c>
      <c r="G302" s="68">
        <f t="shared" si="59"/>
        <v>0</v>
      </c>
      <c r="H302" s="172">
        <v>0</v>
      </c>
      <c r="I302" s="68">
        <f t="shared" si="60"/>
        <v>0</v>
      </c>
      <c r="J302" s="68">
        <f t="shared" si="61"/>
        <v>0</v>
      </c>
      <c r="K302" s="81">
        <f t="shared" si="62"/>
        <v>0</v>
      </c>
      <c r="L302" s="79"/>
      <c r="M302" s="79"/>
    </row>
    <row r="303" spans="2:13" ht="32.25" customHeight="1" x14ac:dyDescent="0.25">
      <c r="B303" s="35">
        <v>15</v>
      </c>
      <c r="C303" s="138" t="s">
        <v>210</v>
      </c>
      <c r="D303" s="70" t="s">
        <v>223</v>
      </c>
      <c r="E303" s="68">
        <f t="shared" si="58"/>
        <v>0.57999999999999996</v>
      </c>
      <c r="F303" s="168" t="s">
        <v>222</v>
      </c>
      <c r="G303" s="68">
        <f t="shared" si="59"/>
        <v>0</v>
      </c>
      <c r="H303" s="172">
        <v>0</v>
      </c>
      <c r="I303" s="68">
        <f t="shared" si="60"/>
        <v>0</v>
      </c>
      <c r="J303" s="68">
        <f t="shared" si="61"/>
        <v>0</v>
      </c>
      <c r="K303" s="81">
        <f t="shared" si="62"/>
        <v>0</v>
      </c>
      <c r="L303" s="79"/>
      <c r="M303" s="79"/>
    </row>
    <row r="304" spans="2:13" ht="30.75" customHeight="1" x14ac:dyDescent="0.25">
      <c r="B304" s="35">
        <v>16</v>
      </c>
      <c r="C304" s="138" t="s">
        <v>211</v>
      </c>
      <c r="D304" s="70" t="s">
        <v>223</v>
      </c>
      <c r="E304" s="68">
        <f t="shared" si="58"/>
        <v>0.57999999999999996</v>
      </c>
      <c r="F304" s="168" t="s">
        <v>222</v>
      </c>
      <c r="G304" s="68">
        <f t="shared" si="59"/>
        <v>0</v>
      </c>
      <c r="H304" s="172">
        <v>0</v>
      </c>
      <c r="I304" s="68">
        <f t="shared" si="60"/>
        <v>0</v>
      </c>
      <c r="J304" s="68">
        <f t="shared" si="61"/>
        <v>0</v>
      </c>
      <c r="K304" s="81">
        <f t="shared" si="62"/>
        <v>0</v>
      </c>
      <c r="L304" s="79"/>
      <c r="M304" s="79"/>
    </row>
    <row r="305" spans="2:13" ht="30" customHeight="1" x14ac:dyDescent="0.25">
      <c r="B305" s="35">
        <v>17</v>
      </c>
      <c r="C305" s="142" t="s">
        <v>139</v>
      </c>
      <c r="D305" s="70" t="s">
        <v>223</v>
      </c>
      <c r="E305" s="68">
        <f t="shared" si="58"/>
        <v>0.57999999999999996</v>
      </c>
      <c r="F305" s="168" t="s">
        <v>222</v>
      </c>
      <c r="G305" s="68">
        <f t="shared" si="59"/>
        <v>0</v>
      </c>
      <c r="H305" s="172">
        <v>0</v>
      </c>
      <c r="I305" s="68">
        <f t="shared" si="60"/>
        <v>0</v>
      </c>
      <c r="J305" s="68">
        <f t="shared" si="61"/>
        <v>0</v>
      </c>
      <c r="K305" s="81">
        <f t="shared" si="62"/>
        <v>0</v>
      </c>
      <c r="L305" s="79"/>
      <c r="M305" s="79"/>
    </row>
    <row r="306" spans="2:13" ht="39.75" customHeight="1" x14ac:dyDescent="0.25">
      <c r="B306" s="35">
        <v>18</v>
      </c>
      <c r="C306" s="142" t="s">
        <v>212</v>
      </c>
      <c r="D306" s="70" t="s">
        <v>223</v>
      </c>
      <c r="E306" s="68">
        <f t="shared" si="58"/>
        <v>0.57999999999999996</v>
      </c>
      <c r="F306" s="168" t="s">
        <v>222</v>
      </c>
      <c r="G306" s="68">
        <f t="shared" si="59"/>
        <v>0</v>
      </c>
      <c r="H306" s="172">
        <v>0</v>
      </c>
      <c r="I306" s="68">
        <f t="shared" si="60"/>
        <v>0</v>
      </c>
      <c r="J306" s="68">
        <f t="shared" si="61"/>
        <v>0</v>
      </c>
      <c r="K306" s="81">
        <f t="shared" si="62"/>
        <v>0</v>
      </c>
      <c r="L306" s="79"/>
      <c r="M306" s="79"/>
    </row>
    <row r="307" spans="2:13" ht="37.5" customHeight="1" x14ac:dyDescent="0.25">
      <c r="B307" s="35">
        <v>19</v>
      </c>
      <c r="C307" s="142" t="s">
        <v>213</v>
      </c>
      <c r="D307" s="70" t="s">
        <v>223</v>
      </c>
      <c r="E307" s="68">
        <f t="shared" si="58"/>
        <v>0.57999999999999996</v>
      </c>
      <c r="F307" s="168" t="s">
        <v>222</v>
      </c>
      <c r="G307" s="68">
        <f t="shared" si="59"/>
        <v>0</v>
      </c>
      <c r="H307" s="172">
        <v>0</v>
      </c>
      <c r="I307" s="68">
        <f t="shared" si="60"/>
        <v>0</v>
      </c>
      <c r="J307" s="68">
        <f t="shared" si="61"/>
        <v>0</v>
      </c>
      <c r="K307" s="81">
        <f t="shared" si="62"/>
        <v>0</v>
      </c>
      <c r="L307" s="79"/>
      <c r="M307" s="79"/>
    </row>
    <row r="308" spans="2:13" ht="25.5" customHeight="1" x14ac:dyDescent="0.25">
      <c r="B308" s="35">
        <v>20</v>
      </c>
      <c r="C308" s="138" t="s">
        <v>214</v>
      </c>
      <c r="D308" s="70" t="s">
        <v>221</v>
      </c>
      <c r="E308" s="68">
        <f t="shared" si="58"/>
        <v>1.1599999999999999</v>
      </c>
      <c r="F308" s="168" t="s">
        <v>222</v>
      </c>
      <c r="G308" s="68">
        <f t="shared" si="59"/>
        <v>0</v>
      </c>
      <c r="H308" s="172">
        <v>0</v>
      </c>
      <c r="I308" s="68">
        <f t="shared" si="60"/>
        <v>0</v>
      </c>
      <c r="J308" s="68">
        <f t="shared" si="61"/>
        <v>0</v>
      </c>
      <c r="K308" s="81">
        <f t="shared" si="62"/>
        <v>0</v>
      </c>
      <c r="L308" s="79"/>
      <c r="M308" s="79"/>
    </row>
    <row r="309" spans="2:13" ht="25.5" customHeight="1" x14ac:dyDescent="0.25">
      <c r="B309" s="35">
        <v>21</v>
      </c>
      <c r="C309" s="142" t="s">
        <v>225</v>
      </c>
      <c r="D309" s="70" t="s">
        <v>224</v>
      </c>
      <c r="E309" s="68">
        <f t="shared" si="58"/>
        <v>2.3199999999999998</v>
      </c>
      <c r="F309" s="168" t="s">
        <v>222</v>
      </c>
      <c r="G309" s="68">
        <f t="shared" si="59"/>
        <v>0</v>
      </c>
      <c r="H309" s="172">
        <v>2</v>
      </c>
      <c r="I309" s="68">
        <f t="shared" si="60"/>
        <v>1.1599999999999999</v>
      </c>
      <c r="J309" s="68">
        <f t="shared" si="61"/>
        <v>2</v>
      </c>
      <c r="K309" s="174">
        <f t="shared" si="62"/>
        <v>1.1599999999999999</v>
      </c>
      <c r="L309" s="78" t="s">
        <v>292</v>
      </c>
      <c r="M309" s="77" t="s">
        <v>288</v>
      </c>
    </row>
    <row r="310" spans="2:13" ht="30" customHeight="1" x14ac:dyDescent="0.25">
      <c r="B310" s="35">
        <v>22</v>
      </c>
      <c r="C310" s="33" t="s">
        <v>101</v>
      </c>
      <c r="D310" s="70" t="s">
        <v>223</v>
      </c>
      <c r="E310" s="68">
        <f t="shared" si="58"/>
        <v>0.57999999999999996</v>
      </c>
      <c r="F310" s="168" t="s">
        <v>222</v>
      </c>
      <c r="G310" s="68">
        <f t="shared" si="59"/>
        <v>0</v>
      </c>
      <c r="H310" s="172">
        <v>0</v>
      </c>
      <c r="I310" s="68">
        <f t="shared" si="60"/>
        <v>0</v>
      </c>
      <c r="J310" s="68">
        <f t="shared" si="61"/>
        <v>0</v>
      </c>
      <c r="K310" s="81">
        <f t="shared" si="62"/>
        <v>0</v>
      </c>
      <c r="L310" s="79"/>
      <c r="M310" s="79"/>
    </row>
    <row r="311" spans="2:13" ht="30.75" customHeight="1" x14ac:dyDescent="0.25">
      <c r="B311" s="35">
        <v>23</v>
      </c>
      <c r="C311" s="33" t="s">
        <v>219</v>
      </c>
      <c r="D311" s="70" t="s">
        <v>223</v>
      </c>
      <c r="E311" s="68">
        <f t="shared" si="58"/>
        <v>0.57999999999999996</v>
      </c>
      <c r="F311" s="168" t="s">
        <v>222</v>
      </c>
      <c r="G311" s="68">
        <f t="shared" si="59"/>
        <v>0</v>
      </c>
      <c r="H311" s="172">
        <v>0</v>
      </c>
      <c r="I311" s="68">
        <f t="shared" si="60"/>
        <v>0</v>
      </c>
      <c r="J311" s="68">
        <f t="shared" si="61"/>
        <v>0</v>
      </c>
      <c r="K311" s="81">
        <f t="shared" si="62"/>
        <v>0</v>
      </c>
      <c r="L311" s="79"/>
      <c r="M311" s="79"/>
    </row>
    <row r="312" spans="2:13" ht="31.5" customHeight="1" x14ac:dyDescent="0.25">
      <c r="B312" s="35">
        <v>24</v>
      </c>
      <c r="C312" s="32" t="s">
        <v>215</v>
      </c>
      <c r="D312" s="66" t="s">
        <v>223</v>
      </c>
      <c r="E312" s="68">
        <f t="shared" si="58"/>
        <v>0.57999999999999996</v>
      </c>
      <c r="F312" s="169" t="s">
        <v>222</v>
      </c>
      <c r="G312" s="68">
        <f t="shared" si="59"/>
        <v>0</v>
      </c>
      <c r="H312" s="74">
        <v>0</v>
      </c>
      <c r="I312" s="68">
        <f t="shared" si="60"/>
        <v>0</v>
      </c>
      <c r="J312" s="68">
        <f t="shared" si="61"/>
        <v>0</v>
      </c>
      <c r="K312" s="81">
        <f t="shared" si="62"/>
        <v>0</v>
      </c>
      <c r="L312" s="117"/>
      <c r="M312" s="117"/>
    </row>
    <row r="313" spans="2:13" ht="45" customHeight="1" x14ac:dyDescent="0.25">
      <c r="B313" s="35">
        <v>25</v>
      </c>
      <c r="C313" s="33" t="s">
        <v>216</v>
      </c>
      <c r="D313" s="70" t="s">
        <v>223</v>
      </c>
      <c r="E313" s="68">
        <f t="shared" si="58"/>
        <v>0.57999999999999996</v>
      </c>
      <c r="F313" s="168" t="s">
        <v>222</v>
      </c>
      <c r="G313" s="68">
        <f t="shared" si="59"/>
        <v>0</v>
      </c>
      <c r="H313" s="172">
        <v>0</v>
      </c>
      <c r="I313" s="68">
        <f t="shared" si="60"/>
        <v>0</v>
      </c>
      <c r="J313" s="68">
        <f t="shared" si="61"/>
        <v>0</v>
      </c>
      <c r="K313" s="81">
        <f t="shared" si="62"/>
        <v>0</v>
      </c>
      <c r="L313" s="79"/>
      <c r="M313" s="79"/>
    </row>
    <row r="314" spans="2:13" ht="25.5" customHeight="1" x14ac:dyDescent="0.25">
      <c r="B314" s="35">
        <v>26</v>
      </c>
      <c r="C314" s="31" t="s">
        <v>217</v>
      </c>
      <c r="D314" s="70" t="s">
        <v>223</v>
      </c>
      <c r="E314" s="68">
        <f t="shared" si="58"/>
        <v>0.57999999999999996</v>
      </c>
      <c r="F314" s="168" t="s">
        <v>222</v>
      </c>
      <c r="G314" s="68">
        <f t="shared" si="59"/>
        <v>0</v>
      </c>
      <c r="H314" s="172">
        <v>0</v>
      </c>
      <c r="I314" s="68">
        <f t="shared" si="60"/>
        <v>0</v>
      </c>
      <c r="J314" s="68">
        <f t="shared" si="61"/>
        <v>0</v>
      </c>
      <c r="K314" s="81">
        <f t="shared" si="62"/>
        <v>0</v>
      </c>
      <c r="L314" s="79"/>
      <c r="M314" s="79"/>
    </row>
    <row r="315" spans="2:13" ht="25.5" customHeight="1" x14ac:dyDescent="0.25">
      <c r="B315" s="35">
        <v>27</v>
      </c>
      <c r="C315" s="31" t="s">
        <v>218</v>
      </c>
      <c r="D315" s="70" t="s">
        <v>223</v>
      </c>
      <c r="E315" s="68">
        <f t="shared" si="58"/>
        <v>0.57999999999999996</v>
      </c>
      <c r="F315" s="168" t="s">
        <v>223</v>
      </c>
      <c r="G315" s="68">
        <f t="shared" si="59"/>
        <v>0.57999999999999996</v>
      </c>
      <c r="H315" s="172">
        <v>0</v>
      </c>
      <c r="I315" s="68">
        <f t="shared" si="60"/>
        <v>0</v>
      </c>
      <c r="J315" s="68">
        <f t="shared" si="61"/>
        <v>-1</v>
      </c>
      <c r="K315" s="81">
        <f t="shared" si="62"/>
        <v>-0.57999999999999996</v>
      </c>
      <c r="L315" s="79"/>
      <c r="M315" s="79"/>
    </row>
    <row r="316" spans="2:13" ht="24.75" customHeight="1" x14ac:dyDescent="0.25">
      <c r="B316" s="13">
        <v>28</v>
      </c>
      <c r="C316" s="31" t="s">
        <v>125</v>
      </c>
      <c r="D316" s="70" t="s">
        <v>222</v>
      </c>
      <c r="E316" s="68">
        <f t="shared" si="58"/>
        <v>0</v>
      </c>
      <c r="F316" s="170" t="s">
        <v>222</v>
      </c>
      <c r="G316" s="68">
        <f t="shared" si="59"/>
        <v>0</v>
      </c>
      <c r="H316" s="173">
        <v>1</v>
      </c>
      <c r="I316" s="68">
        <f t="shared" si="60"/>
        <v>0.57999999999999996</v>
      </c>
      <c r="J316" s="68">
        <f t="shared" si="61"/>
        <v>1</v>
      </c>
      <c r="K316" s="174">
        <f t="shared" si="62"/>
        <v>0.57999999999999996</v>
      </c>
      <c r="L316" s="79" t="s">
        <v>293</v>
      </c>
      <c r="M316" s="79" t="s">
        <v>294</v>
      </c>
    </row>
    <row r="317" spans="2:13" ht="22.5" customHeight="1" x14ac:dyDescent="0.25">
      <c r="B317" s="76">
        <v>29</v>
      </c>
      <c r="C317" s="31" t="s">
        <v>140</v>
      </c>
      <c r="D317" s="70">
        <v>0</v>
      </c>
      <c r="E317" s="68">
        <f t="shared" si="58"/>
        <v>0</v>
      </c>
      <c r="F317" s="170" t="s">
        <v>222</v>
      </c>
      <c r="G317" s="68">
        <f t="shared" si="59"/>
        <v>0</v>
      </c>
      <c r="H317" s="173">
        <v>1</v>
      </c>
      <c r="I317" s="68">
        <f t="shared" si="60"/>
        <v>0.57999999999999996</v>
      </c>
      <c r="J317" s="68">
        <f t="shared" si="61"/>
        <v>1</v>
      </c>
      <c r="K317" s="174">
        <f t="shared" si="62"/>
        <v>0.57999999999999996</v>
      </c>
      <c r="L317" s="79" t="s">
        <v>289</v>
      </c>
      <c r="M317" s="79" t="s">
        <v>290</v>
      </c>
    </row>
    <row r="318" spans="2:13" s="75" customFormat="1" ht="22.5" customHeight="1" x14ac:dyDescent="0.25">
      <c r="B318" s="76">
        <v>30</v>
      </c>
      <c r="C318" s="31" t="s">
        <v>261</v>
      </c>
      <c r="D318" s="70">
        <v>0</v>
      </c>
      <c r="E318" s="68">
        <f t="shared" si="58"/>
        <v>0</v>
      </c>
      <c r="F318" s="170" t="s">
        <v>222</v>
      </c>
      <c r="G318" s="68">
        <f t="shared" si="59"/>
        <v>0</v>
      </c>
      <c r="H318" s="173">
        <v>2</v>
      </c>
      <c r="I318" s="68">
        <f t="shared" si="60"/>
        <v>1.1599999999999999</v>
      </c>
      <c r="J318" s="68">
        <f t="shared" si="61"/>
        <v>2</v>
      </c>
      <c r="K318" s="174">
        <f t="shared" si="62"/>
        <v>1.1599999999999999</v>
      </c>
      <c r="L318" s="78" t="s">
        <v>295</v>
      </c>
      <c r="M318" s="79" t="s">
        <v>303</v>
      </c>
    </row>
    <row r="319" spans="2:13" s="75" customFormat="1" ht="22.5" customHeight="1" x14ac:dyDescent="0.25">
      <c r="B319" s="127">
        <v>31</v>
      </c>
      <c r="C319" s="164" t="s">
        <v>283</v>
      </c>
      <c r="D319" s="70">
        <v>0</v>
      </c>
      <c r="E319" s="68">
        <f t="shared" si="58"/>
        <v>0</v>
      </c>
      <c r="F319" s="170" t="s">
        <v>222</v>
      </c>
      <c r="G319" s="68">
        <f t="shared" si="59"/>
        <v>0</v>
      </c>
      <c r="H319" s="173">
        <v>1</v>
      </c>
      <c r="I319" s="68">
        <f t="shared" si="60"/>
        <v>0.57999999999999996</v>
      </c>
      <c r="J319" s="68">
        <f t="shared" si="61"/>
        <v>1</v>
      </c>
      <c r="K319" s="174">
        <f t="shared" si="62"/>
        <v>0.57999999999999996</v>
      </c>
      <c r="L319" s="78" t="s">
        <v>296</v>
      </c>
      <c r="M319" s="79" t="s">
        <v>297</v>
      </c>
    </row>
    <row r="320" spans="2:13" s="75" customFormat="1" ht="22.5" customHeight="1" x14ac:dyDescent="0.25">
      <c r="B320" s="127">
        <v>32</v>
      </c>
      <c r="C320" s="164" t="s">
        <v>279</v>
      </c>
      <c r="D320" s="70">
        <v>0</v>
      </c>
      <c r="E320" s="68">
        <f t="shared" si="58"/>
        <v>0</v>
      </c>
      <c r="F320" s="170" t="s">
        <v>222</v>
      </c>
      <c r="G320" s="68">
        <f t="shared" si="59"/>
        <v>0</v>
      </c>
      <c r="H320" s="173">
        <v>2</v>
      </c>
      <c r="I320" s="68">
        <f t="shared" si="60"/>
        <v>1.1599999999999999</v>
      </c>
      <c r="J320" s="68">
        <f t="shared" si="61"/>
        <v>2</v>
      </c>
      <c r="K320" s="174">
        <f t="shared" si="62"/>
        <v>1.1599999999999999</v>
      </c>
      <c r="L320" s="78" t="s">
        <v>298</v>
      </c>
      <c r="M320" s="79" t="s">
        <v>299</v>
      </c>
    </row>
    <row r="321" spans="2:13" s="75" customFormat="1" ht="22.5" customHeight="1" x14ac:dyDescent="0.25">
      <c r="B321" s="127">
        <v>33</v>
      </c>
      <c r="C321" s="164" t="s">
        <v>280</v>
      </c>
      <c r="D321" s="70">
        <v>0</v>
      </c>
      <c r="E321" s="68">
        <f t="shared" si="58"/>
        <v>0</v>
      </c>
      <c r="F321" s="170" t="s">
        <v>222</v>
      </c>
      <c r="G321" s="68">
        <f t="shared" si="59"/>
        <v>0</v>
      </c>
      <c r="H321" s="173">
        <v>1</v>
      </c>
      <c r="I321" s="68">
        <f t="shared" si="60"/>
        <v>0.57999999999999996</v>
      </c>
      <c r="J321" s="68">
        <f t="shared" si="61"/>
        <v>1</v>
      </c>
      <c r="K321" s="174">
        <f t="shared" si="62"/>
        <v>0.57999999999999996</v>
      </c>
      <c r="L321" s="78" t="s">
        <v>300</v>
      </c>
      <c r="M321" s="79" t="s">
        <v>301</v>
      </c>
    </row>
    <row r="322" spans="2:13" s="75" customFormat="1" ht="22.5" customHeight="1" x14ac:dyDescent="0.25">
      <c r="B322" s="127">
        <v>34</v>
      </c>
      <c r="C322" s="164" t="s">
        <v>281</v>
      </c>
      <c r="D322" s="70">
        <v>0</v>
      </c>
      <c r="E322" s="68">
        <f t="shared" si="58"/>
        <v>0</v>
      </c>
      <c r="F322" s="170" t="s">
        <v>222</v>
      </c>
      <c r="G322" s="68">
        <f t="shared" si="59"/>
        <v>0</v>
      </c>
      <c r="H322" s="173">
        <v>1</v>
      </c>
      <c r="I322" s="68">
        <f t="shared" si="60"/>
        <v>0.57999999999999996</v>
      </c>
      <c r="J322" s="68">
        <f t="shared" si="61"/>
        <v>1</v>
      </c>
      <c r="K322" s="174">
        <f t="shared" si="62"/>
        <v>0.57999999999999996</v>
      </c>
      <c r="L322" s="78" t="s">
        <v>302</v>
      </c>
      <c r="M322" s="175" t="s">
        <v>303</v>
      </c>
    </row>
    <row r="323" spans="2:13" s="75" customFormat="1" ht="22.5" customHeight="1" x14ac:dyDescent="0.3">
      <c r="B323" s="127">
        <v>35</v>
      </c>
      <c r="C323" s="163" t="s">
        <v>282</v>
      </c>
      <c r="D323" s="70">
        <v>0</v>
      </c>
      <c r="E323" s="68">
        <f t="shared" si="58"/>
        <v>0</v>
      </c>
      <c r="F323" s="170" t="s">
        <v>222</v>
      </c>
      <c r="G323" s="68">
        <f t="shared" si="59"/>
        <v>0</v>
      </c>
      <c r="H323" s="173">
        <v>1</v>
      </c>
      <c r="I323" s="68">
        <f t="shared" si="60"/>
        <v>0.57999999999999996</v>
      </c>
      <c r="J323" s="68">
        <f t="shared" si="61"/>
        <v>1</v>
      </c>
      <c r="K323" s="174">
        <f t="shared" si="62"/>
        <v>0.57999999999999996</v>
      </c>
      <c r="L323" s="78" t="s">
        <v>298</v>
      </c>
      <c r="M323" s="79" t="s">
        <v>299</v>
      </c>
    </row>
    <row r="324" spans="2:13" s="75" customFormat="1" ht="22.5" customHeight="1" x14ac:dyDescent="0.3">
      <c r="B324" s="35"/>
      <c r="C324" s="34" t="s">
        <v>128</v>
      </c>
      <c r="D324" s="71">
        <v>58</v>
      </c>
      <c r="E324" s="71"/>
      <c r="F324" s="73"/>
      <c r="G324" s="71"/>
      <c r="H324" s="80"/>
      <c r="I324" s="71"/>
      <c r="J324" s="71"/>
      <c r="K324" s="71"/>
      <c r="L324" s="78"/>
      <c r="M324" s="79"/>
    </row>
    <row r="325" spans="2:13" s="38" customFormat="1" ht="32.25" customHeight="1" x14ac:dyDescent="0.25">
      <c r="B325" s="41"/>
      <c r="C325" s="209" t="s">
        <v>226</v>
      </c>
      <c r="D325" s="226"/>
      <c r="E325" s="227"/>
      <c r="F325" s="227"/>
      <c r="G325" s="227"/>
      <c r="H325" s="227"/>
      <c r="I325" s="227"/>
      <c r="J325" s="227"/>
      <c r="K325" s="228"/>
      <c r="L325" s="34"/>
      <c r="M325" s="34"/>
    </row>
    <row r="326" spans="2:13" s="38" customFormat="1" ht="22.5" customHeight="1" x14ac:dyDescent="0.25">
      <c r="B326" s="41">
        <v>1</v>
      </c>
      <c r="C326" s="31" t="s">
        <v>227</v>
      </c>
      <c r="D326" s="51">
        <v>21</v>
      </c>
      <c r="E326" s="51">
        <f>D326*60/100</f>
        <v>12.6</v>
      </c>
      <c r="F326" s="120">
        <v>0</v>
      </c>
      <c r="G326" s="51">
        <f>F326*52/100</f>
        <v>0</v>
      </c>
      <c r="H326" s="113">
        <v>0</v>
      </c>
      <c r="I326" s="51">
        <f>H326*60/100</f>
        <v>0</v>
      </c>
      <c r="J326" s="51">
        <f>H326-F326</f>
        <v>0</v>
      </c>
      <c r="K326" s="52">
        <f>I326-G326</f>
        <v>0</v>
      </c>
      <c r="L326" s="51"/>
      <c r="M326" s="51"/>
    </row>
    <row r="327" spans="2:13" s="38" customFormat="1" ht="22.5" customHeight="1" x14ac:dyDescent="0.25">
      <c r="B327" s="41">
        <v>2</v>
      </c>
      <c r="C327" s="31" t="s">
        <v>228</v>
      </c>
      <c r="D327" s="51">
        <v>3</v>
      </c>
      <c r="E327" s="51">
        <f t="shared" ref="E327:E339" si="63">D327*60/100</f>
        <v>1.8</v>
      </c>
      <c r="F327" s="120">
        <v>0</v>
      </c>
      <c r="G327" s="51">
        <f t="shared" ref="G327:G339" si="64">F327*52/100</f>
        <v>0</v>
      </c>
      <c r="H327" s="129">
        <v>0</v>
      </c>
      <c r="I327" s="51">
        <f t="shared" ref="I327:I339" si="65">H327*60/100</f>
        <v>0</v>
      </c>
      <c r="J327" s="51">
        <f t="shared" ref="J327:J339" si="66">H327-F327</f>
        <v>0</v>
      </c>
      <c r="K327" s="52">
        <f t="shared" ref="K327:K339" si="67">I327-G327</f>
        <v>0</v>
      </c>
      <c r="L327" s="51"/>
      <c r="M327" s="51"/>
    </row>
    <row r="328" spans="2:13" ht="18.75" x14ac:dyDescent="0.25">
      <c r="B328" s="41">
        <v>3</v>
      </c>
      <c r="C328" s="31" t="s">
        <v>22</v>
      </c>
      <c r="D328" s="51">
        <v>1</v>
      </c>
      <c r="E328" s="51">
        <f t="shared" si="63"/>
        <v>0.6</v>
      </c>
      <c r="F328" s="120">
        <v>0</v>
      </c>
      <c r="G328" s="51">
        <f t="shared" si="64"/>
        <v>0</v>
      </c>
      <c r="H328" s="129">
        <v>0</v>
      </c>
      <c r="I328" s="51">
        <f t="shared" si="65"/>
        <v>0</v>
      </c>
      <c r="J328" s="51">
        <f t="shared" si="66"/>
        <v>0</v>
      </c>
      <c r="K328" s="52">
        <f t="shared" si="67"/>
        <v>0</v>
      </c>
      <c r="L328" s="119"/>
      <c r="M328" s="131"/>
    </row>
    <row r="329" spans="2:13" ht="18.75" x14ac:dyDescent="0.25">
      <c r="B329" s="41">
        <v>4</v>
      </c>
      <c r="C329" s="31" t="s">
        <v>229</v>
      </c>
      <c r="D329" s="51">
        <v>21</v>
      </c>
      <c r="E329" s="51">
        <f t="shared" si="63"/>
        <v>12.6</v>
      </c>
      <c r="F329" s="120">
        <v>0</v>
      </c>
      <c r="G329" s="51">
        <f t="shared" si="64"/>
        <v>0</v>
      </c>
      <c r="H329" s="129">
        <v>0</v>
      </c>
      <c r="I329" s="51">
        <f t="shared" si="65"/>
        <v>0</v>
      </c>
      <c r="J329" s="51">
        <f t="shared" si="66"/>
        <v>0</v>
      </c>
      <c r="K329" s="52">
        <f t="shared" si="67"/>
        <v>0</v>
      </c>
      <c r="L329" s="54"/>
      <c r="M329" s="31"/>
    </row>
    <row r="330" spans="2:13" ht="21.75" customHeight="1" x14ac:dyDescent="0.25">
      <c r="B330" s="41">
        <v>5</v>
      </c>
      <c r="C330" s="31" t="s">
        <v>150</v>
      </c>
      <c r="D330" s="51">
        <v>2</v>
      </c>
      <c r="E330" s="51">
        <f t="shared" si="63"/>
        <v>1.2</v>
      </c>
      <c r="F330" s="120">
        <v>0</v>
      </c>
      <c r="G330" s="51">
        <f t="shared" si="64"/>
        <v>0</v>
      </c>
      <c r="H330" s="129">
        <v>0</v>
      </c>
      <c r="I330" s="51">
        <f t="shared" si="65"/>
        <v>0</v>
      </c>
      <c r="J330" s="51">
        <f t="shared" si="66"/>
        <v>0</v>
      </c>
      <c r="K330" s="52">
        <f t="shared" si="67"/>
        <v>0</v>
      </c>
      <c r="L330" s="53"/>
      <c r="M330" s="53"/>
    </row>
    <row r="331" spans="2:13" ht="22.5" customHeight="1" x14ac:dyDescent="0.25">
      <c r="B331" s="41">
        <v>6</v>
      </c>
      <c r="C331" s="31" t="s">
        <v>230</v>
      </c>
      <c r="D331" s="51">
        <v>2</v>
      </c>
      <c r="E331" s="51">
        <f t="shared" si="63"/>
        <v>1.2</v>
      </c>
      <c r="F331" s="120">
        <v>0</v>
      </c>
      <c r="G331" s="51">
        <f t="shared" si="64"/>
        <v>0</v>
      </c>
      <c r="H331" s="129">
        <v>0</v>
      </c>
      <c r="I331" s="51">
        <f t="shared" si="65"/>
        <v>0</v>
      </c>
      <c r="J331" s="51">
        <f t="shared" si="66"/>
        <v>0</v>
      </c>
      <c r="K331" s="52">
        <f t="shared" si="67"/>
        <v>0</v>
      </c>
      <c r="L331" s="53"/>
      <c r="M331" s="53"/>
    </row>
    <row r="332" spans="2:13" ht="18.75" x14ac:dyDescent="0.25">
      <c r="B332" s="41">
        <v>7</v>
      </c>
      <c r="C332" s="43" t="s">
        <v>41</v>
      </c>
      <c r="D332" s="51">
        <v>2</v>
      </c>
      <c r="E332" s="51">
        <f t="shared" si="63"/>
        <v>1.2</v>
      </c>
      <c r="F332" s="120">
        <v>0</v>
      </c>
      <c r="G332" s="51">
        <f t="shared" si="64"/>
        <v>0</v>
      </c>
      <c r="H332" s="129">
        <v>0</v>
      </c>
      <c r="I332" s="51">
        <f t="shared" si="65"/>
        <v>0</v>
      </c>
      <c r="J332" s="51">
        <f t="shared" si="66"/>
        <v>0</v>
      </c>
      <c r="K332" s="52">
        <f t="shared" si="67"/>
        <v>0</v>
      </c>
      <c r="L332" s="31"/>
      <c r="M332" s="31"/>
    </row>
    <row r="333" spans="2:13" ht="29.25" customHeight="1" x14ac:dyDescent="0.25">
      <c r="B333" s="76">
        <v>8</v>
      </c>
      <c r="C333" s="200" t="s">
        <v>165</v>
      </c>
      <c r="D333" s="51">
        <v>8</v>
      </c>
      <c r="E333" s="51">
        <f t="shared" si="63"/>
        <v>4.8</v>
      </c>
      <c r="F333" s="120">
        <v>0</v>
      </c>
      <c r="G333" s="51">
        <f t="shared" si="64"/>
        <v>0</v>
      </c>
      <c r="H333" s="129">
        <v>2</v>
      </c>
      <c r="I333" s="51">
        <f t="shared" si="65"/>
        <v>1.2</v>
      </c>
      <c r="J333" s="51">
        <f t="shared" si="66"/>
        <v>2</v>
      </c>
      <c r="K333" s="207">
        <f t="shared" si="67"/>
        <v>1.2</v>
      </c>
      <c r="L333" s="131" t="s">
        <v>357</v>
      </c>
      <c r="M333" s="119" t="s">
        <v>368</v>
      </c>
    </row>
    <row r="334" spans="2:13" s="75" customFormat="1" ht="21" customHeight="1" x14ac:dyDescent="0.25">
      <c r="B334" s="189">
        <v>9</v>
      </c>
      <c r="C334" s="43" t="s">
        <v>264</v>
      </c>
      <c r="D334" s="51">
        <v>0</v>
      </c>
      <c r="E334" s="51">
        <f t="shared" si="63"/>
        <v>0</v>
      </c>
      <c r="F334" s="120">
        <v>0</v>
      </c>
      <c r="G334" s="51">
        <f t="shared" si="64"/>
        <v>0</v>
      </c>
      <c r="H334" s="129">
        <v>0</v>
      </c>
      <c r="I334" s="51">
        <f t="shared" si="65"/>
        <v>0</v>
      </c>
      <c r="J334" s="51">
        <f t="shared" si="66"/>
        <v>0</v>
      </c>
      <c r="K334" s="52">
        <f t="shared" si="67"/>
        <v>0</v>
      </c>
      <c r="L334" s="34"/>
      <c r="M334" s="34"/>
    </row>
    <row r="335" spans="2:13" s="188" customFormat="1" ht="21" customHeight="1" x14ac:dyDescent="0.25">
      <c r="B335" s="189">
        <v>10</v>
      </c>
      <c r="C335" s="43" t="s">
        <v>358</v>
      </c>
      <c r="D335" s="51">
        <v>0</v>
      </c>
      <c r="E335" s="51">
        <f t="shared" si="63"/>
        <v>0</v>
      </c>
      <c r="F335" s="120">
        <v>0</v>
      </c>
      <c r="G335" s="51">
        <f t="shared" si="64"/>
        <v>0</v>
      </c>
      <c r="H335" s="184">
        <v>0</v>
      </c>
      <c r="I335" s="51">
        <f t="shared" si="65"/>
        <v>0</v>
      </c>
      <c r="J335" s="51">
        <f t="shared" si="66"/>
        <v>0</v>
      </c>
      <c r="K335" s="52">
        <f t="shared" si="67"/>
        <v>0</v>
      </c>
      <c r="L335" s="201"/>
      <c r="M335" s="34"/>
    </row>
    <row r="336" spans="2:13" s="188" customFormat="1" ht="21" customHeight="1" x14ac:dyDescent="0.3">
      <c r="B336" s="189">
        <v>11</v>
      </c>
      <c r="C336" s="202" t="s">
        <v>358</v>
      </c>
      <c r="D336" s="51">
        <v>0</v>
      </c>
      <c r="E336" s="51">
        <f t="shared" si="63"/>
        <v>0</v>
      </c>
      <c r="F336" s="120">
        <v>0</v>
      </c>
      <c r="G336" s="51">
        <f t="shared" si="64"/>
        <v>0</v>
      </c>
      <c r="H336" s="206">
        <v>1</v>
      </c>
      <c r="I336" s="51">
        <f t="shared" si="65"/>
        <v>0.6</v>
      </c>
      <c r="J336" s="51">
        <f t="shared" si="66"/>
        <v>1</v>
      </c>
      <c r="K336" s="207">
        <f t="shared" si="67"/>
        <v>0.6</v>
      </c>
      <c r="L336" s="208" t="s">
        <v>363</v>
      </c>
      <c r="M336" s="131" t="s">
        <v>364</v>
      </c>
    </row>
    <row r="337" spans="2:13" s="188" customFormat="1" ht="21" customHeight="1" x14ac:dyDescent="0.3">
      <c r="B337" s="189">
        <v>12</v>
      </c>
      <c r="C337" s="203" t="s">
        <v>359</v>
      </c>
      <c r="D337" s="51">
        <v>0</v>
      </c>
      <c r="E337" s="51">
        <f t="shared" si="63"/>
        <v>0</v>
      </c>
      <c r="F337" s="120">
        <v>0</v>
      </c>
      <c r="G337" s="51">
        <f t="shared" si="64"/>
        <v>0</v>
      </c>
      <c r="H337" s="206">
        <v>1</v>
      </c>
      <c r="I337" s="51">
        <f t="shared" si="65"/>
        <v>0.6</v>
      </c>
      <c r="J337" s="51">
        <f t="shared" si="66"/>
        <v>1</v>
      </c>
      <c r="K337" s="207">
        <f t="shared" si="67"/>
        <v>0.6</v>
      </c>
      <c r="L337" s="119" t="s">
        <v>361</v>
      </c>
      <c r="M337" s="131" t="s">
        <v>369</v>
      </c>
    </row>
    <row r="338" spans="2:13" s="188" customFormat="1" ht="21" customHeight="1" x14ac:dyDescent="0.25">
      <c r="B338" s="189">
        <v>13</v>
      </c>
      <c r="C338" s="204" t="s">
        <v>73</v>
      </c>
      <c r="D338" s="51">
        <v>0</v>
      </c>
      <c r="E338" s="51">
        <f t="shared" si="63"/>
        <v>0</v>
      </c>
      <c r="F338" s="120">
        <v>0</v>
      </c>
      <c r="G338" s="51">
        <f t="shared" si="64"/>
        <v>0</v>
      </c>
      <c r="H338" s="184">
        <v>1</v>
      </c>
      <c r="I338" s="51">
        <f t="shared" si="65"/>
        <v>0.6</v>
      </c>
      <c r="J338" s="51">
        <f t="shared" si="66"/>
        <v>1</v>
      </c>
      <c r="K338" s="207">
        <f t="shared" si="67"/>
        <v>0.6</v>
      </c>
      <c r="L338" s="119" t="s">
        <v>365</v>
      </c>
      <c r="M338" s="119" t="s">
        <v>366</v>
      </c>
    </row>
    <row r="339" spans="2:13" s="188" customFormat="1" ht="21" customHeight="1" x14ac:dyDescent="0.25">
      <c r="B339" s="189">
        <v>14</v>
      </c>
      <c r="C339" s="205" t="s">
        <v>360</v>
      </c>
      <c r="D339" s="51">
        <v>0</v>
      </c>
      <c r="E339" s="51">
        <f t="shared" si="63"/>
        <v>0</v>
      </c>
      <c r="F339" s="120">
        <v>0</v>
      </c>
      <c r="G339" s="51">
        <f t="shared" si="64"/>
        <v>0</v>
      </c>
      <c r="H339" s="184">
        <v>1</v>
      </c>
      <c r="I339" s="51">
        <f t="shared" si="65"/>
        <v>0.6</v>
      </c>
      <c r="J339" s="51">
        <f t="shared" si="66"/>
        <v>1</v>
      </c>
      <c r="K339" s="207">
        <f t="shared" si="67"/>
        <v>0.6</v>
      </c>
      <c r="L339" s="119" t="s">
        <v>362</v>
      </c>
      <c r="M339" s="119" t="s">
        <v>367</v>
      </c>
    </row>
    <row r="340" spans="2:13" s="75" customFormat="1" ht="22.5" customHeight="1" x14ac:dyDescent="0.25">
      <c r="B340" s="1"/>
      <c r="C340" s="34" t="s">
        <v>128</v>
      </c>
      <c r="D340" s="51">
        <f>SUM(D326:D334)</f>
        <v>60</v>
      </c>
      <c r="E340" s="34"/>
      <c r="F340" s="34"/>
      <c r="G340" s="34"/>
      <c r="H340" s="80"/>
      <c r="I340" s="34"/>
      <c r="J340" s="34"/>
      <c r="K340" s="34"/>
      <c r="L340" s="134"/>
      <c r="M340" s="135"/>
    </row>
  </sheetData>
  <mergeCells count="12">
    <mergeCell ref="D325:K325"/>
    <mergeCell ref="D259:M259"/>
    <mergeCell ref="D241:M241"/>
    <mergeCell ref="D224:M224"/>
    <mergeCell ref="D217:M217"/>
    <mergeCell ref="D279:K279"/>
    <mergeCell ref="D288:K288"/>
    <mergeCell ref="J1:M1"/>
    <mergeCell ref="B4:M5"/>
    <mergeCell ref="D189:M189"/>
    <mergeCell ref="D175:M175"/>
    <mergeCell ref="D154:M154"/>
  </mergeCell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2018-06-01T11:52:24Z</dcterms:modified>
</cp:coreProperties>
</file>