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9320" windowHeight="10170" tabRatio="933"/>
  </bookViews>
  <sheets>
    <sheet name="СВОД" sheetId="4" r:id="rId1"/>
    <sheet name="Дошкольное" sheetId="1" r:id="rId2"/>
    <sheet name="Общее" sheetId="5" r:id="rId3"/>
    <sheet name="Профессиональное" sheetId="2" r:id="rId4"/>
    <sheet name="Высшее" sheetId="3" r:id="rId5"/>
    <sheet name="Дополнительное" sheetId="10" r:id="rId6"/>
    <sheet name="Дополнительное (взрослых)" sheetId="7" r:id="rId7"/>
    <sheet name="Профессиональное обучение" sheetId="8" r:id="rId8"/>
    <sheet name="Дополнительная информация" sheetId="9" r:id="rId9"/>
  </sheets>
  <definedNames>
    <definedName name="OLE_LINK1" localSheetId="8">'Дополнительная информация'!$B$18</definedName>
  </definedNames>
  <calcPr calcId="124519"/>
</workbook>
</file>

<file path=xl/calcChain.xml><?xml version="1.0" encoding="utf-8"?>
<calcChain xmlns="http://schemas.openxmlformats.org/spreadsheetml/2006/main">
  <c r="E13" i="1"/>
  <c r="E10" i="10"/>
  <c r="D292" i="4"/>
  <c r="D291"/>
  <c r="D290"/>
  <c r="D289"/>
  <c r="D286"/>
  <c r="D285"/>
  <c r="D284"/>
  <c r="D283"/>
  <c r="D281"/>
  <c r="D279"/>
  <c r="D278"/>
  <c r="D276"/>
  <c r="D274"/>
  <c r="D273"/>
  <c r="D271"/>
  <c r="D270"/>
  <c r="D269"/>
  <c r="D267"/>
  <c r="D263"/>
  <c r="D261"/>
  <c r="E132" i="5"/>
  <c r="E31"/>
  <c r="E123"/>
  <c r="E103" i="10" l="1"/>
  <c r="E102"/>
  <c r="E101"/>
  <c r="E100"/>
  <c r="E95"/>
  <c r="E92"/>
  <c r="E89"/>
  <c r="E86"/>
  <c r="E82"/>
  <c r="E78"/>
  <c r="E75"/>
  <c r="E67"/>
  <c r="E62"/>
  <c r="E61"/>
  <c r="E55"/>
  <c r="E54"/>
  <c r="E53"/>
  <c r="E49"/>
  <c r="E44"/>
  <c r="D265" i="4" s="1"/>
  <c r="E31" i="10"/>
  <c r="E29" s="1"/>
  <c r="E30"/>
  <c r="E28"/>
  <c r="E27"/>
  <c r="E26"/>
  <c r="E25"/>
  <c r="E24"/>
  <c r="E23"/>
  <c r="E22"/>
  <c r="E21"/>
  <c r="E20"/>
  <c r="E19"/>
  <c r="E41" i="5" l="1"/>
  <c r="E10" i="1" l="1"/>
  <c r="E13" i="7"/>
  <c r="D404" i="4"/>
  <c r="D403"/>
  <c r="D402"/>
  <c r="D401"/>
  <c r="D400"/>
  <c r="D399"/>
  <c r="D389" l="1"/>
  <c r="D376"/>
  <c r="E10" i="8"/>
  <c r="D184" i="4"/>
  <c r="D183"/>
  <c r="D161"/>
  <c r="E124" i="5"/>
  <c r="D81" i="4" s="1"/>
  <c r="D80"/>
  <c r="E115" i="5"/>
  <c r="D78" i="4" s="1"/>
  <c r="E114" i="5"/>
  <c r="D77" i="4" s="1"/>
  <c r="D49"/>
  <c r="E26" i="1"/>
  <c r="D16" i="4" s="1"/>
  <c r="D377"/>
  <c r="D379"/>
  <c r="D380"/>
  <c r="D382"/>
  <c r="D383"/>
  <c r="D384"/>
  <c r="D385"/>
  <c r="D387"/>
  <c r="D388"/>
  <c r="E105" i="9"/>
  <c r="D408" i="4" s="1"/>
  <c r="E101" i="9"/>
  <c r="D406" i="4" s="1"/>
  <c r="E86" i="9"/>
  <c r="E85" s="1"/>
  <c r="D397" i="4" s="1"/>
  <c r="E80" i="9"/>
  <c r="D394" i="4" s="1"/>
  <c r="E73" i="9"/>
  <c r="D391" i="4" s="1"/>
  <c r="E46" i="9"/>
  <c r="E45"/>
  <c r="E44"/>
  <c r="E43"/>
  <c r="E42"/>
  <c r="E35"/>
  <c r="D373" i="4" s="1"/>
  <c r="E34" i="9"/>
  <c r="D372" i="4" s="1"/>
  <c r="E29" i="9"/>
  <c r="D370" i="4" s="1"/>
  <c r="E28" i="9"/>
  <c r="D369" i="4" s="1"/>
  <c r="E17" i="9"/>
  <c r="D366" i="4" s="1"/>
  <c r="E16" i="9"/>
  <c r="D365" i="4" s="1"/>
  <c r="E15" i="9"/>
  <c r="D364" i="4" s="1"/>
  <c r="E10" i="9"/>
  <c r="D361" i="4" s="1"/>
  <c r="E109" i="9"/>
  <c r="D410" i="4" s="1"/>
  <c r="E76" i="9"/>
  <c r="D392" i="4" s="1"/>
  <c r="D357"/>
  <c r="D355"/>
  <c r="D354"/>
  <c r="D351"/>
  <c r="D350"/>
  <c r="D349"/>
  <c r="D348"/>
  <c r="D347"/>
  <c r="D346"/>
  <c r="D343"/>
  <c r="D341"/>
  <c r="D339"/>
  <c r="D337"/>
  <c r="D335"/>
  <c r="D333"/>
  <c r="D332"/>
  <c r="D331"/>
  <c r="D330"/>
  <c r="D329"/>
  <c r="E52" i="8"/>
  <c r="E51"/>
  <c r="E33"/>
  <c r="E25"/>
  <c r="D327" i="4"/>
  <c r="E57" i="8"/>
  <c r="E38"/>
  <c r="E29"/>
  <c r="E21"/>
  <c r="E17"/>
  <c r="D295" i="4"/>
  <c r="D296"/>
  <c r="D297"/>
  <c r="D299"/>
  <c r="D302"/>
  <c r="D303"/>
  <c r="D305"/>
  <c r="D307"/>
  <c r="D308"/>
  <c r="D311"/>
  <c r="D312"/>
  <c r="D313"/>
  <c r="D315"/>
  <c r="D317"/>
  <c r="D320"/>
  <c r="D321"/>
  <c r="E74" i="7"/>
  <c r="D323" i="4" s="1"/>
  <c r="E68" i="7"/>
  <c r="E67"/>
  <c r="E58"/>
  <c r="E50"/>
  <c r="E49"/>
  <c r="E48"/>
  <c r="E42"/>
  <c r="E41"/>
  <c r="E32"/>
  <c r="E31"/>
  <c r="E26"/>
  <c r="E22"/>
  <c r="E14"/>
  <c r="E10"/>
  <c r="E62"/>
  <c r="E37"/>
  <c r="E283" i="2"/>
  <c r="E295"/>
  <c r="E292"/>
  <c r="D202" i="4"/>
  <c r="D203"/>
  <c r="D206"/>
  <c r="D207"/>
  <c r="D208"/>
  <c r="D209"/>
  <c r="D211"/>
  <c r="D212"/>
  <c r="D213"/>
  <c r="D216"/>
  <c r="D217"/>
  <c r="D218"/>
  <c r="D219"/>
  <c r="D220"/>
  <c r="D221"/>
  <c r="D222"/>
  <c r="D223"/>
  <c r="D225"/>
  <c r="D226"/>
  <c r="D228"/>
  <c r="D229"/>
  <c r="D230"/>
  <c r="D231"/>
  <c r="D233"/>
  <c r="D234"/>
  <c r="D236"/>
  <c r="D237"/>
  <c r="D239"/>
  <c r="D240"/>
  <c r="D242"/>
  <c r="D244"/>
  <c r="D245"/>
  <c r="D246"/>
  <c r="D247"/>
  <c r="D250"/>
  <c r="D251"/>
  <c r="D253"/>
  <c r="D254"/>
  <c r="E152" i="3"/>
  <c r="D257" i="4" s="1"/>
  <c r="E151" i="3"/>
  <c r="D256" i="4" s="1"/>
  <c r="E145" i="3"/>
  <c r="E144"/>
  <c r="E138"/>
  <c r="E137"/>
  <c r="E132"/>
  <c r="E129"/>
  <c r="E125"/>
  <c r="E118"/>
  <c r="E109"/>
  <c r="E105"/>
  <c r="E102"/>
  <c r="E96"/>
  <c r="E91"/>
  <c r="E85"/>
  <c r="E82"/>
  <c r="E78"/>
  <c r="E77"/>
  <c r="E140" i="2"/>
  <c r="E73" i="3"/>
  <c r="E66"/>
  <c r="E63"/>
  <c r="E59"/>
  <c r="E53"/>
  <c r="E50"/>
  <c r="E46"/>
  <c r="E42"/>
  <c r="E41"/>
  <c r="E32"/>
  <c r="E31"/>
  <c r="E30"/>
  <c r="E26"/>
  <c r="E20"/>
  <c r="E19"/>
  <c r="E18"/>
  <c r="E10"/>
  <c r="E122"/>
  <c r="E114"/>
  <c r="E70"/>
  <c r="E13"/>
  <c r="D144" i="4"/>
  <c r="D195"/>
  <c r="D198"/>
  <c r="D199"/>
  <c r="E289" i="2"/>
  <c r="D197" i="4" s="1"/>
  <c r="E286" i="2"/>
  <c r="D196" i="4" s="1"/>
  <c r="E280" i="2"/>
  <c r="D194" i="4" s="1"/>
  <c r="E274" i="2"/>
  <c r="D192" i="4" s="1"/>
  <c r="E277" i="2"/>
  <c r="D193" i="4" s="1"/>
  <c r="E269" i="2"/>
  <c r="D189" i="4" s="1"/>
  <c r="E255" i="2"/>
  <c r="D186" i="4" s="1"/>
  <c r="E265" i="2"/>
  <c r="D187" i="4" s="1"/>
  <c r="E251" i="2"/>
  <c r="E248"/>
  <c r="E239"/>
  <c r="D180" i="4" s="1"/>
  <c r="E244" i="2"/>
  <c r="D181" i="4" s="1"/>
  <c r="E234" i="2"/>
  <c r="D177" i="4" s="1"/>
  <c r="E231" i="2"/>
  <c r="D176" i="4" s="1"/>
  <c r="E227" i="2"/>
  <c r="D174" i="4" s="1"/>
  <c r="E224" i="2"/>
  <c r="D173" i="4" s="1"/>
  <c r="E218" i="2"/>
  <c r="D169" i="4" s="1"/>
  <c r="E215" i="2"/>
  <c r="D168" i="4" s="1"/>
  <c r="E211" i="2"/>
  <c r="D166" i="4" s="1"/>
  <c r="E206" i="2"/>
  <c r="D164" i="4" s="1"/>
  <c r="E199" i="2"/>
  <c r="D163" i="4" s="1"/>
  <c r="E190" i="2"/>
  <c r="D160" i="4" s="1"/>
  <c r="E184" i="2"/>
  <c r="D158" i="4" s="1"/>
  <c r="E178" i="2"/>
  <c r="D156" i="4" s="1"/>
  <c r="E166" i="2"/>
  <c r="D155" i="4" s="1"/>
  <c r="E162" i="2"/>
  <c r="D151" i="4" s="1"/>
  <c r="E158" i="2"/>
  <c r="D150" i="4" s="1"/>
  <c r="E157" i="2"/>
  <c r="D149" i="4" s="1"/>
  <c r="E145" i="2"/>
  <c r="D147" i="4" s="1"/>
  <c r="E144" i="2"/>
  <c r="D146" i="4" s="1"/>
  <c r="E137" i="2"/>
  <c r="D143" i="4" s="1"/>
  <c r="E131" i="2"/>
  <c r="D141" i="4" s="1"/>
  <c r="E130" i="2"/>
  <c r="D140" i="4" s="1"/>
  <c r="E124" i="2"/>
  <c r="D138" i="4" s="1"/>
  <c r="E123" i="2"/>
  <c r="D137" i="4" s="1"/>
  <c r="E112" i="2"/>
  <c r="D135" i="4" s="1"/>
  <c r="E105" i="2"/>
  <c r="D134" i="4" s="1"/>
  <c r="E94" i="2"/>
  <c r="D133" i="4" s="1"/>
  <c r="E89" i="2"/>
  <c r="D131" i="4" s="1"/>
  <c r="E88" i="2"/>
  <c r="D130" i="4" s="1"/>
  <c r="E83" i="2"/>
  <c r="D128" i="4" s="1"/>
  <c r="E82" i="2"/>
  <c r="D127" i="4" s="1"/>
  <c r="E76" i="2"/>
  <c r="D125" i="4" s="1"/>
  <c r="E75" i="2"/>
  <c r="D124" i="4" s="1"/>
  <c r="E69" i="2"/>
  <c r="D122" i="4" s="1"/>
  <c r="E68" i="2"/>
  <c r="D121" i="4" s="1"/>
  <c r="E63" i="2"/>
  <c r="D118" i="4" s="1"/>
  <c r="E57" i="2"/>
  <c r="D117" i="4" s="1"/>
  <c r="E56" i="2"/>
  <c r="D116" i="4" s="1"/>
  <c r="E55" i="2"/>
  <c r="D115" i="4" s="1"/>
  <c r="E47" i="2"/>
  <c r="D113" i="4" s="1"/>
  <c r="E44" i="2"/>
  <c r="D112" i="4" s="1"/>
  <c r="E41" i="2"/>
  <c r="D111" i="4" s="1"/>
  <c r="E31" i="2"/>
  <c r="D109" i="4" s="1"/>
  <c r="E22" i="2"/>
  <c r="D108" i="4" s="1"/>
  <c r="E18" i="2"/>
  <c r="D106" i="4" s="1"/>
  <c r="E10" i="2"/>
  <c r="D103" i="4" s="1"/>
  <c r="E14" i="2"/>
  <c r="D104" i="4" s="1"/>
  <c r="D70"/>
  <c r="D71"/>
  <c r="D74"/>
  <c r="D75"/>
  <c r="E217" i="5"/>
  <c r="D99" i="4" s="1"/>
  <c r="E210" i="5"/>
  <c r="D98" i="4" s="1"/>
  <c r="E203" i="5"/>
  <c r="D97" i="4" s="1"/>
  <c r="E196" i="5"/>
  <c r="D96" i="4" s="1"/>
  <c r="E189" i="5"/>
  <c r="D95" i="4" s="1"/>
  <c r="E182" i="5"/>
  <c r="D94" i="4" s="1"/>
  <c r="E175" i="5"/>
  <c r="D93" i="4" s="1"/>
  <c r="E169" i="5"/>
  <c r="D91" i="4" s="1"/>
  <c r="E164" i="5"/>
  <c r="D90" i="4" s="1"/>
  <c r="E158" i="5"/>
  <c r="D88" i="4" s="1"/>
  <c r="E150" i="5"/>
  <c r="D86" i="4" s="1"/>
  <c r="E143" i="5"/>
  <c r="D85" i="4" s="1"/>
  <c r="E138" i="5"/>
  <c r="D84" i="4" s="1"/>
  <c r="D83"/>
  <c r="E102" i="5"/>
  <c r="D68" i="4" s="1"/>
  <c r="E98" i="5"/>
  <c r="D66" i="4" s="1"/>
  <c r="E95" i="5"/>
  <c r="D65" i="4" s="1"/>
  <c r="E87" i="5"/>
  <c r="D63" i="4" s="1"/>
  <c r="E78" i="5"/>
  <c r="D62" i="4" s="1"/>
  <c r="E77" i="5"/>
  <c r="D61" i="4" s="1"/>
  <c r="E61" i="5"/>
  <c r="D59" i="4" s="1"/>
  <c r="E60" i="5"/>
  <c r="D58" i="4" s="1"/>
  <c r="E59" i="5"/>
  <c r="D57" i="4" s="1"/>
  <c r="E49" i="5"/>
  <c r="D55" i="4" s="1"/>
  <c r="E42" i="5"/>
  <c r="D53" i="4" s="1"/>
  <c r="D52"/>
  <c r="E35" i="5"/>
  <c r="D50" i="4" s="1"/>
  <c r="E27" i="5"/>
  <c r="D47" i="4" s="1"/>
  <c r="E23" i="5"/>
  <c r="D46" i="4" s="1"/>
  <c r="E19" i="5"/>
  <c r="D44" i="4" s="1"/>
  <c r="E16" i="5"/>
  <c r="D43" i="4" s="1"/>
  <c r="E10" i="5"/>
  <c r="D42" i="4" s="1"/>
  <c r="E82" i="1"/>
  <c r="D39" i="4" s="1"/>
  <c r="E79" i="1"/>
  <c r="D38" i="4" s="1"/>
  <c r="E75" i="1"/>
  <c r="D36" i="4" s="1"/>
  <c r="E72" i="1"/>
  <c r="D35" i="4" s="1"/>
  <c r="E68" i="1"/>
  <c r="D33" i="4" s="1"/>
  <c r="E64" i="1"/>
  <c r="D31" i="4" s="1"/>
  <c r="E60" i="1"/>
  <c r="D29" i="4" s="1"/>
  <c r="E57" i="1"/>
  <c r="D28" i="4" s="1"/>
  <c r="E53" i="1"/>
  <c r="D26" i="4" s="1"/>
  <c r="E50" i="1"/>
  <c r="D25" i="4" s="1"/>
  <c r="E42" i="1"/>
  <c r="D23" i="4" s="1"/>
  <c r="E41" i="1"/>
  <c r="D22" i="4" s="1"/>
  <c r="E40" i="1"/>
  <c r="D21" i="4" s="1"/>
  <c r="E47" i="1"/>
  <c r="D24" i="4" s="1"/>
  <c r="E35" i="1"/>
  <c r="D19" i="4" s="1"/>
  <c r="D11"/>
  <c r="E29" i="1"/>
  <c r="D17" i="4" s="1"/>
  <c r="E22" i="1"/>
  <c r="D14" i="4" s="1"/>
  <c r="E18" i="1"/>
  <c r="D12" i="4" s="1"/>
  <c r="D10"/>
  <c r="D153" l="1"/>
  <c r="D152"/>
</calcChain>
</file>

<file path=xl/sharedStrings.xml><?xml version="1.0" encoding="utf-8"?>
<sst xmlns="http://schemas.openxmlformats.org/spreadsheetml/2006/main" count="3922" uniqueCount="1492">
  <si>
    <t>Показатели</t>
  </si>
  <si>
    <t>мониторинга системы образования</t>
  </si>
  <si>
    <t>Значение показателя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</si>
  <si>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</si>
  <si>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</si>
  <si>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</si>
  <si>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</si>
  <si>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</si>
  <si>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</si>
  <si>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</si>
  <si>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</si>
  <si>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</si>
  <si>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</si>
  <si>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</si>
  <si>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</si>
  <si>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</si>
  <si>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</si>
  <si>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</si>
  <si>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</si>
  <si>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</si>
  <si>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</si>
  <si>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</si>
  <si>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</si>
  <si>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</si>
  <si>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</si>
  <si>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численность детей в возрасте 5 - 7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</si>
  <si>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</si>
  <si>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</si>
  <si>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</si>
  <si>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</si>
  <si>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</si>
  <si>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</si>
  <si>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</si>
  <si>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</si>
  <si>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</si>
  <si>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</si>
  <si>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</si>
  <si>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</si>
  <si>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</si>
  <si>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</si>
  <si>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</si>
  <si>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</si>
  <si>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</si>
  <si>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</si>
  <si>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</si>
  <si>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</si>
  <si>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</si>
  <si>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</si>
  <si>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</si>
  <si>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</si>
  <si>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</si>
  <si>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</si>
  <si>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</si>
  <si>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</si>
  <si>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</si>
  <si>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</si>
  <si>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</si>
  <si>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</si>
  <si>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</si>
  <si>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</si>
  <si>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</si>
  <si>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</si>
  <si>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Д-9 раздел 5, строки 01, 02, графа 7</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</si>
  <si>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</si>
  <si>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</si>
  <si>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</si>
  <si>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</si>
  <si>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</si>
  <si>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</si>
  <si>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</si>
  <si>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</si>
  <si>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</si>
  <si>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</si>
  <si>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</si>
  <si>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</si>
  <si>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</si>
  <si>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</si>
  <si>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</si>
  <si>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</si>
  <si>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</si>
  <si>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</si>
  <si>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</si>
  <si>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</si>
  <si>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</si>
  <si>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</si>
  <si>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</si>
  <si>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</si>
  <si>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</si>
  <si>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</si>
  <si>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</si>
  <si>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</si>
  <si>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</si>
  <si>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</si>
  <si>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</si>
  <si>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</si>
  <si>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</si>
  <si>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</si>
  <si>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</si>
  <si>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</si>
  <si>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</si>
  <si>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</si>
  <si>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</si>
  <si>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</si>
  <si>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</si>
  <si>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</si>
  <si>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</si>
  <si>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</si>
  <si>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</si>
  <si>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</si>
  <si>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</si>
  <si>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</si>
  <si>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</si>
  <si>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</si>
  <si>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</si>
  <si>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</si>
  <si>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</si>
  <si>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</si>
  <si>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</si>
  <si>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</si>
  <si>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</si>
  <si>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</si>
  <si>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</si>
  <si>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</si>
  <si>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</si>
  <si>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</si>
  <si>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</si>
  <si>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</si>
  <si>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</si>
  <si>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</si>
  <si>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</si>
  <si>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</si>
  <si>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</si>
  <si>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</si>
  <si>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</si>
  <si>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</si>
  <si>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</si>
  <si>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</si>
  <si>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</si>
  <si>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</si>
  <si>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</si>
  <si>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</si>
  <si>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</si>
  <si>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</si>
  <si>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</si>
  <si>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</si>
  <si>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85-к раздел 4.2, строка 09</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</si>
  <si>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</si>
  <si>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</si>
  <si>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</si>
  <si>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</si>
  <si>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</si>
  <si>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</si>
  <si>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</si>
  <si>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</si>
  <si>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</si>
  <si>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</si>
  <si>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</si>
  <si>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</si>
  <si>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</si>
  <si>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</si>
  <si>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</si>
  <si>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</si>
  <si>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</si>
  <si>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</si>
  <si>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</si>
  <si>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</si>
  <si>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</si>
  <si>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</si>
  <si>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</si>
  <si>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</si>
  <si>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</si>
  <si>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</si>
  <si>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</si>
  <si>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</si>
  <si>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</si>
  <si>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</si>
  <si>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</si>
  <si>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</si>
  <si>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76-РИК раздел 1.2, срока 21,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</si>
  <si>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</si>
  <si>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76-РИК раздел 1.2, срока 22,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</si>
  <si>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</si>
  <si>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</si>
  <si>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</si>
  <si>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</si>
  <si>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</si>
  <si>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</si>
  <si>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Д-8, раздел 2 строка 01, графа 11</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</si>
  <si>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</si>
  <si>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</si>
  <si>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</si>
  <si>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</si>
  <si>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</si>
  <si>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</si>
  <si>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</si>
  <si>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</si>
  <si>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</si>
  <si>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</si>
  <si>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</si>
  <si>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</si>
  <si>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</si>
  <si>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</si>
  <si>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</si>
  <si>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</si>
  <si>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</si>
  <si>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</si>
  <si>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</si>
  <si>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</si>
  <si>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</si>
  <si>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</si>
  <si>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</si>
  <si>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</si>
  <si>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</si>
  <si>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</si>
  <si>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</si>
  <si>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</si>
  <si>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</si>
  <si>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</si>
  <si>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</si>
  <si>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</si>
  <si>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</si>
  <si>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</si>
  <si>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Д-4, раздел 1, строка 03, графа 3</t>
  </si>
  <si>
    <t>Д-4, раздел 2, строка 03, графа 3</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</si>
  <si>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</si>
  <si>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</si>
  <si>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</si>
  <si>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</si>
  <si>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76-РИК раздел 1.2, строка 21,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</si>
  <si>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</si>
  <si>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76-РИК раздел 1.2, строка 22, графа 5</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</si>
  <si>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</si>
  <si>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</si>
  <si>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</si>
  <si>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</si>
  <si>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</si>
  <si>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</si>
  <si>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</si>
  <si>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</si>
  <si>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Д-4 раздел 1, строка 36, графа 3</t>
  </si>
  <si>
    <t>Д-4 раздел 2, строка 36, графа 3</t>
  </si>
  <si>
    <t>Д-4 раздел 1, строка 37, графа 3</t>
  </si>
  <si>
    <t>Д-4 раздел 2, строка 37, графа 3</t>
  </si>
  <si>
    <t>канализацию</t>
  </si>
  <si>
    <t>Д-4 раздел 1, строка 38, графа 3</t>
  </si>
  <si>
    <t>Д-4 раздел 2, строка 38, графа 3</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</si>
  <si>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</si>
  <si>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</si>
  <si>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</si>
  <si>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</si>
  <si>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</si>
  <si>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Д-4 раздел 1, строка 01, графа 3</t>
  </si>
  <si>
    <t>Д-4 раздел 2, строка 01, графа 3)</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</si>
  <si>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</si>
  <si>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</si>
  <si>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</si>
  <si>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</si>
  <si>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</si>
  <si>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</si>
  <si>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Д-4 раздел 1, строка 51, графа 3</t>
  </si>
  <si>
    <t>Д-4 раздел 2, строка 51, графа 3</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</si>
  <si>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</si>
  <si>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Д-4 раздел 1, строка 54, графа 3</t>
  </si>
  <si>
    <t>Д-4 раздел 2, строка 54, графа 3</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</si>
  <si>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</si>
  <si>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</si>
  <si>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</si>
  <si>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СВ-1 раздел 8, строка 54, графа 3</t>
  </si>
  <si>
    <t>76-РИК раздел 1.2, строка 01, графа 5</t>
  </si>
  <si>
    <t>численность учащихся вечерних (сменных) общеобразовательных организаций (включая филиалы)</t>
  </si>
  <si>
    <t>СВ-1 раздел 3, строка 08, графа 8</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</si>
  <si>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</si>
  <si>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</si>
  <si>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</si>
  <si>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</si>
  <si>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</si>
  <si>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</si>
  <si>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Д-4 раздел 1, строка 63, 64, графа 3</t>
  </si>
  <si>
    <t>Д-4 раздел 2 строка 63, 64, графа 3</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</si>
  <si>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</si>
  <si>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</si>
  <si>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Д-4 раздел 1, строка 01 графа 3</t>
  </si>
  <si>
    <t>Д-4 раздел 2, строка 01 графа 3</t>
  </si>
  <si>
    <t>число вечерних (сменных) общеобразовательных организаций (включая филиалы)</t>
  </si>
  <si>
    <t>СВ-1 раздел 8, строка 01 графа 3</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</si>
  <si>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</si>
  <si>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</si>
  <si>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</si>
  <si>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76-РИК раздел 1.2, строка 23, графа 5</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</si>
  <si>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</si>
  <si>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76-РИК раздел 13. строка 01, графа 5</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</si>
  <si>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</si>
  <si>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</si>
  <si>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</si>
  <si>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</si>
  <si>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</si>
  <si>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76-РИК раздел 1.2, строка 32</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</si>
  <si>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</si>
  <si>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76-РИК раздел 14, строка 01, графа 5</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</si>
  <si>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</si>
  <si>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</si>
  <si>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Отношение среднего балла единого государственного экзамена (далее - ЕГЭ) (в расчете на 1 предмет) в 10% общеобразовательных организаций с лучшими результатами ЕГЭ к среднему баллу ЕГЭ (в расчете на 1 предмет) в 10% общеобразовательных организаций с худшими результатами ЕГЭ</t>
  </si>
  <si>
    <t>среднее значение количества баллов по ЕГЭ (в расчете на один предмет), полученных выпускниками, завершившими обучение по образовательным программам среднего общего образования, 10% образовательных организаций, реализующих образовательные программы среднего общего образования, с лучшими результатами ЕГЭ</t>
  </si>
  <si>
    <t>база данных результатов ЕГЭ</t>
  </si>
  <si>
    <t>среднее значение количества баллов по ЕГЭ (в расчете на один предмет), полученных выпускниками, завершившими обучение по образовательным программам среднего общего образования, 10% образовательных организаций, реализующих образовательные программы среднего общего образования, с худшими результатами ЕГЭ</t>
  </si>
  <si>
    <t>2.6.1.</t>
  </si>
  <si>
    <t xml:space="preserve">Среднее значение количества баллов по ЕГЭ, полученных выпускниками, освоившими образовательные программы среднего общего образования: по математике; по русскому языку </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</si>
  <si>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</si>
  <si>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</si>
  <si>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</si>
  <si>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</si>
  <si>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</si>
  <si>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</si>
  <si>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</si>
  <si>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</si>
  <si>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</si>
  <si>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</si>
  <si>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</si>
  <si>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</si>
  <si>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</si>
  <si>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</si>
  <si>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</si>
  <si>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</si>
  <si>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Д-4 раздел 1, строка 23, графа 3</t>
  </si>
  <si>
    <t>Д-4 раздел 2, строка 23, графа 3</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</si>
  <si>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</si>
  <si>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</si>
  <si>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</si>
  <si>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</si>
  <si>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</si>
  <si>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</si>
  <si>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7, строка 01, графа 3</t>
  </si>
  <si>
    <t>76-РИК раздел 7, строка 04, графа 3</t>
  </si>
  <si>
    <t>76-РИК раздел 1.1, строка 01, графа 5</t>
  </si>
  <si>
    <t>76-РИК раздел 1.1, строка 01, графа 8</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</si>
  <si>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</si>
  <si>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</si>
  <si>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</si>
  <si>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Д-4 раздел 1, строка 11, графа 3</t>
  </si>
  <si>
    <t>Д-4 раздел 2, строка 11, графа 3)</t>
  </si>
  <si>
    <t>число вечерних (сменных) общеобразовательных организаций (включая филиалы), имеющих физкультурные залы</t>
  </si>
  <si>
    <t>СВ-1 раздел 8, строка 11, графа 3</t>
  </si>
  <si>
    <t>Д-4 раздел 2, строка 01,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</si>
  <si>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</si>
  <si>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</si>
  <si>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</si>
  <si>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Д-4 раздел 1, строка 12, графа 3</t>
  </si>
  <si>
    <t>Д-4 раздел 2, строка 12, графа 3</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</si>
  <si>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</si>
  <si>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</si>
  <si>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</si>
  <si>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</si>
  <si>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</si>
  <si>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</si>
  <si>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</si>
  <si>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76-РИК раздел 1.1, строка 01, графа 5 – отчетный год</t>
  </si>
  <si>
    <t>число вечерних (сменных) общеобразовательных организаций (включая филиалы) в отчетном году t</t>
  </si>
  <si>
    <t>СВ-1 раздел 1, строка 01, графа 3 – отчетный год</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</si>
  <si>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</si>
  <si>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76-РИК раздел 1.1, строка 01, графа 5 – предыдущий год</t>
  </si>
  <si>
    <t>число вечерних (сменных) общеобразовательных организаций (включая филиалы) в году t-1, предшествовавшем отчетному году t</t>
  </si>
  <si>
    <t>СВ-1 раздел 1, строка 01, графа 3 – предыдущий год</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</si>
  <si>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</si>
  <si>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</si>
  <si>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</si>
  <si>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</si>
  <si>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</si>
  <si>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</si>
  <si>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</si>
  <si>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</si>
  <si>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</si>
  <si>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</si>
  <si>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</si>
  <si>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</si>
  <si>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</si>
  <si>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</si>
  <si>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</si>
  <si>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</si>
  <si>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</si>
  <si>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</si>
  <si>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</si>
  <si>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</si>
  <si>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</si>
  <si>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</si>
  <si>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</si>
  <si>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</si>
  <si>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</si>
  <si>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</si>
  <si>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</si>
  <si>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Д-4 раздел 1, строка 74, графа 3</t>
  </si>
  <si>
    <t>Д-4 раздел 2, строка 74, графа 3</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</si>
  <si>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</si>
  <si>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</si>
  <si>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</si>
  <si>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</si>
  <si>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</si>
  <si>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Д-4 раздел 1, строка 73 графа 3</t>
  </si>
  <si>
    <t>Д-4 раздел 2 строка 73, графа 3</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</si>
  <si>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</si>
  <si>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</si>
  <si>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</si>
  <si>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</si>
  <si>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</si>
  <si>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Д-4 раздел 1, строка 79, графа 3</t>
  </si>
  <si>
    <t>Д-4 раздел 2, строка 79, графа 3</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</si>
  <si>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</si>
  <si>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</si>
  <si>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</si>
  <si>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</si>
  <si>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Д-4 раздел 1, строка 76, графа 3</t>
  </si>
  <si>
    <t>Д-4 раздел 2, строка 76, графа 3</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</si>
  <si>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</si>
  <si>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</si>
  <si>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</si>
  <si>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</si>
  <si>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</si>
  <si>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</si>
  <si>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Д-4 раздел 1, строка 78, графа 3</t>
  </si>
  <si>
    <t>Д-4 раздел 2, строка 78, графа 3</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</si>
  <si>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</si>
  <si>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</si>
  <si>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</si>
  <si>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</si>
  <si>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</si>
  <si>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Д-4 раздел 1, строка 31, графа 3</t>
  </si>
  <si>
    <t>Д-4 раздел 2, строка 31, графа 3</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</si>
  <si>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</si>
  <si>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</si>
  <si>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</si>
  <si>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</si>
  <si>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</si>
  <si>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Д-4 раздел 1, строка 28, графа 3</t>
  </si>
  <si>
    <t>Д-4 раздел 2, строка 28, графа 3</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</si>
  <si>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</si>
  <si>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</si>
  <si>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</si>
  <si>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</si>
  <si>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</si>
  <si>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</si>
  <si>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</si>
  <si>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</si>
  <si>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</si>
  <si>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</si>
  <si>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</si>
  <si>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</si>
  <si>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</si>
  <si>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</si>
  <si>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</si>
  <si>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</si>
  <si>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</si>
  <si>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</si>
  <si>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</si>
  <si>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</si>
  <si>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</si>
  <si>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</si>
  <si>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</si>
  <si>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</si>
  <si>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</si>
  <si>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</si>
  <si>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</si>
  <si>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</si>
  <si>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</si>
  <si>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</si>
  <si>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</si>
  <si>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</si>
  <si>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</si>
  <si>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</si>
  <si>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</si>
  <si>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</si>
  <si>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</si>
  <si>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</si>
  <si>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</si>
  <si>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</si>
  <si>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</si>
  <si>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</si>
  <si>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</si>
  <si>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СПО-1 раздел 2.1.2, строка 01, графа 17 – все формы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</si>
  <si>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</si>
  <si>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СПО-1 раздел 2.1.2 строка 02, графа 17 – все формы обучения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</si>
  <si>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</si>
  <si>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</si>
  <si>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</si>
  <si>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</si>
  <si>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</si>
  <si>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</si>
  <si>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</si>
  <si>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</si>
  <si>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</si>
  <si>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</si>
  <si>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</si>
  <si>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</si>
  <si>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</si>
  <si>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</si>
  <si>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</si>
  <si>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</si>
  <si>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</si>
  <si>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</si>
  <si>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</si>
  <si>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</si>
  <si>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</si>
  <si>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СПО-1 раздел 2.1.2, строка 03, графа 17 – экстернат</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</si>
  <si>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</si>
  <si>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</si>
  <si>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</si>
  <si>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</si>
  <si>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СПО-1 раздел 2.1.2, строка 03, графа 21 – все формы обучения</t>
  </si>
  <si>
    <t>СПО-1 раздел 2.1.2, строка 03 графа 17 – все формы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</si>
  <si>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</si>
  <si>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</si>
  <si>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</si>
  <si>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</si>
  <si>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</si>
  <si>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</si>
  <si>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</si>
  <si>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</si>
  <si>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</si>
  <si>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</si>
  <si>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</si>
  <si>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</si>
  <si>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</si>
  <si>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</si>
  <si>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</si>
  <si>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</si>
  <si>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</si>
  <si>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</si>
  <si>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</si>
  <si>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</si>
  <si>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</si>
  <si>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</si>
  <si>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</si>
  <si>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</si>
  <si>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</si>
  <si>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</si>
  <si>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</si>
  <si>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</si>
  <si>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</si>
  <si>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</si>
  <si>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</si>
  <si>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</si>
  <si>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</si>
  <si>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</si>
  <si>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</si>
  <si>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</si>
  <si>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</si>
  <si>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</si>
  <si>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</si>
  <si>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</si>
  <si>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</si>
  <si>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</si>
  <si>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</si>
  <si>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</si>
  <si>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</si>
  <si>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</si>
  <si>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</si>
  <si>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</si>
  <si>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</si>
  <si>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</si>
  <si>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</si>
  <si>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</si>
  <si>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</si>
  <si>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</si>
  <si>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</si>
  <si>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</si>
  <si>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</si>
  <si>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</si>
  <si>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</si>
  <si>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</si>
  <si>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</si>
  <si>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</si>
  <si>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</si>
  <si>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</si>
  <si>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</si>
  <si>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</si>
  <si>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</si>
  <si>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</si>
  <si>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</si>
  <si>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</si>
  <si>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</si>
  <si>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</si>
  <si>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</si>
  <si>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 xml:space="preserve">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профессиональные образовательные организации, реализующие исключительно программы подготовки квалифицированных рабочих, служащих; профессиональные образовательные организации, реализующие программы подготовки специалистов среднего звена </t>
  </si>
  <si>
    <t>преподаватели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</si>
  <si>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социологический опрос</t>
  </si>
  <si>
    <t>преподаватели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</si>
  <si>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3.3.8.</t>
  </si>
  <si>
    <t xml:space="preserve">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профессиональные образовательные организации, реализующие исключительно программы подготовки квалифицированных рабочих, служащих; профессиональные образовательные организации, реализующие программы подготовки специалистов среднего звена </t>
  </si>
  <si>
    <t>преподаватели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</si>
  <si>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</si>
  <si>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</si>
  <si>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</si>
  <si>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</si>
  <si>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</si>
  <si>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</si>
  <si>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</si>
  <si>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</si>
  <si>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</si>
  <si>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</si>
  <si>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</si>
  <si>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</si>
  <si>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</si>
  <si>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</si>
  <si>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</si>
  <si>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</si>
  <si>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</si>
  <si>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</si>
  <si>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</si>
  <si>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</si>
  <si>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</si>
  <si>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</si>
  <si>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</si>
  <si>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</si>
  <si>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</si>
  <si>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</si>
  <si>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</si>
  <si>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</si>
  <si>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</si>
  <si>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</si>
  <si>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</si>
  <si>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</si>
  <si>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</si>
  <si>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</si>
  <si>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</si>
  <si>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</si>
  <si>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</si>
  <si>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</si>
  <si>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</si>
  <si>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</si>
  <si>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</si>
  <si>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</si>
  <si>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</si>
  <si>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</si>
  <si>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</si>
  <si>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</si>
  <si>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</si>
  <si>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</si>
  <si>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</si>
  <si>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</si>
  <si>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</si>
  <si>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</si>
  <si>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</si>
  <si>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</si>
  <si>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</si>
  <si>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</si>
  <si>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</si>
  <si>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</si>
  <si>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</si>
  <si>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</si>
  <si>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</si>
  <si>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</si>
  <si>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</si>
  <si>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</si>
  <si>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</si>
  <si>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</si>
  <si>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</si>
  <si>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</si>
  <si>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</si>
  <si>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</si>
  <si>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</si>
  <si>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</si>
  <si>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</si>
  <si>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</si>
  <si>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</si>
  <si>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</si>
  <si>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</si>
  <si>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</si>
  <si>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</si>
  <si>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</si>
  <si>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</si>
  <si>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</si>
  <si>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</si>
  <si>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</si>
  <si>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</si>
  <si>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</si>
  <si>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</si>
  <si>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</si>
  <si>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</si>
  <si>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</si>
  <si>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</si>
  <si>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</si>
  <si>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</si>
  <si>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</si>
  <si>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</si>
  <si>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</si>
  <si>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</si>
  <si>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</si>
  <si>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</si>
  <si>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</si>
  <si>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</si>
  <si>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</si>
  <si>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</si>
  <si>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</si>
  <si>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</si>
  <si>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</si>
  <si>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</si>
  <si>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</si>
  <si>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</si>
  <si>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</si>
  <si>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</si>
  <si>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</si>
  <si>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</si>
  <si>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</si>
  <si>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</si>
  <si>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</si>
  <si>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</si>
  <si>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</si>
  <si>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</si>
  <si>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</si>
  <si>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</si>
  <si>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</si>
  <si>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</si>
  <si>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</si>
  <si>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</si>
  <si>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</si>
  <si>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</si>
  <si>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</si>
  <si>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</si>
  <si>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</si>
  <si>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</si>
  <si>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</si>
  <si>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</si>
  <si>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</si>
  <si>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</si>
  <si>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</si>
  <si>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</si>
  <si>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</si>
  <si>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</si>
  <si>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</si>
  <si>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</si>
  <si>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</si>
  <si>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</si>
  <si>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</si>
  <si>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</si>
  <si>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</si>
  <si>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</si>
  <si>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</si>
  <si>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</si>
  <si>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</si>
  <si>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</si>
  <si>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</si>
  <si>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</si>
  <si>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</si>
  <si>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</si>
  <si>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</si>
  <si>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</si>
  <si>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</si>
  <si>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</si>
  <si>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</si>
  <si>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</si>
  <si>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</si>
  <si>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</si>
  <si>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</si>
  <si>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</si>
  <si>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</si>
  <si>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</si>
  <si>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</si>
  <si>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</si>
  <si>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</si>
  <si>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</si>
  <si>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</si>
  <si>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</si>
  <si>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</si>
  <si>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</si>
  <si>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</si>
  <si>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</si>
  <si>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</si>
  <si>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</si>
  <si>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</si>
  <si>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</si>
  <si>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</si>
  <si>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</si>
  <si>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</si>
  <si>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</si>
  <si>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</si>
  <si>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</si>
  <si>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</si>
  <si>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</si>
  <si>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</si>
  <si>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</si>
  <si>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</si>
  <si>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</si>
  <si>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</si>
  <si>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</si>
  <si>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</si>
  <si>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</si>
  <si>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</si>
  <si>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</si>
  <si>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</si>
  <si>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</si>
  <si>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</si>
  <si>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</si>
  <si>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</si>
  <si>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</si>
  <si>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</si>
  <si>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</si>
  <si>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</si>
  <si>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</si>
  <si>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</si>
  <si>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</si>
  <si>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</si>
  <si>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</si>
  <si>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</si>
  <si>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</si>
  <si>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</si>
  <si>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</si>
  <si>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</si>
  <si>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</si>
  <si>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</si>
  <si>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</si>
  <si>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ВПО-1 раздел 2.1.2, строка 15, графа 19 – экстернат</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</si>
  <si>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</si>
  <si>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</si>
  <si>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</si>
  <si>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</si>
  <si>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</si>
  <si>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</si>
  <si>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</si>
  <si>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</si>
  <si>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</si>
  <si>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</si>
  <si>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</si>
  <si>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</si>
  <si>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</si>
  <si>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</si>
  <si>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</si>
  <si>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</si>
  <si>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</si>
  <si>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</si>
  <si>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</si>
  <si>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</si>
  <si>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</si>
  <si>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</si>
  <si>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</si>
  <si>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</si>
  <si>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</si>
  <si>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</si>
  <si>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</si>
  <si>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</si>
  <si>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</si>
  <si>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</si>
  <si>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</si>
  <si>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</si>
  <si>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</si>
  <si>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</si>
  <si>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</si>
  <si>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</si>
  <si>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</si>
  <si>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</si>
  <si>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</si>
  <si>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</si>
  <si>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ВПО-1 раздел 3.1.1,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</si>
  <si>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</si>
  <si>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</si>
  <si>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</si>
  <si>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</si>
  <si>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</si>
  <si>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</si>
  <si>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</si>
  <si>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</si>
  <si>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</si>
  <si>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</si>
  <si>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</si>
  <si>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</si>
  <si>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</si>
  <si>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</si>
  <si>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</si>
  <si>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</si>
  <si>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</si>
  <si>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</si>
  <si>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</si>
  <si>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</si>
  <si>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</si>
  <si>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</si>
  <si>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</si>
  <si>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</si>
  <si>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</si>
  <si>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</si>
  <si>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</si>
  <si>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</si>
  <si>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</si>
  <si>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</si>
  <si>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</si>
  <si>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</si>
  <si>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</si>
  <si>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</si>
  <si>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</si>
  <si>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</si>
  <si>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</si>
  <si>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</si>
  <si>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</si>
  <si>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</si>
  <si>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</si>
  <si>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</si>
  <si>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</si>
  <si>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</si>
  <si>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</si>
  <si>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</si>
  <si>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</si>
  <si>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</si>
  <si>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</si>
  <si>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</si>
  <si>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</si>
  <si>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</si>
  <si>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</si>
  <si>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</si>
  <si>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</si>
  <si>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</si>
  <si>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</si>
  <si>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</si>
  <si>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</si>
  <si>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</si>
  <si>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</si>
  <si>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</si>
  <si>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</si>
  <si>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</si>
  <si>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</si>
  <si>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</si>
  <si>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</si>
  <si>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</si>
  <si>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</si>
  <si>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</si>
  <si>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</si>
  <si>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</si>
  <si>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ВПО-2 раздел 2.3, строка 09, графы 4</t>
  </si>
  <si>
    <t>ВПО-2 раздел 2.3, строка 09, графы 10</t>
  </si>
  <si>
    <t>ВПО-2 раздел 2.3, строка 09, графы 7</t>
  </si>
  <si>
    <t>ВПО-2 раздел 2.1.2, строка 15, графа 19</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</si>
  <si>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</si>
  <si>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</si>
  <si>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</si>
  <si>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</si>
  <si>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</si>
  <si>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</si>
  <si>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</si>
  <si>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</si>
  <si>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</si>
  <si>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</si>
  <si>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</si>
  <si>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</si>
  <si>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</si>
  <si>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</si>
  <si>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</si>
  <si>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</si>
  <si>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</si>
  <si>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</si>
  <si>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</si>
  <si>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</si>
  <si>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</si>
  <si>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</si>
  <si>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</si>
  <si>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</si>
  <si>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</si>
  <si>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</si>
  <si>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</si>
  <si>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</si>
  <si>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</si>
  <si>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</si>
  <si>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</si>
  <si>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</si>
  <si>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</si>
  <si>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</si>
  <si>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</si>
  <si>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</si>
  <si>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</si>
  <si>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</si>
  <si>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</si>
  <si>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</si>
  <si>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</si>
  <si>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</si>
  <si>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</si>
  <si>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</si>
  <si>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</si>
  <si>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</si>
  <si>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</si>
  <si>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</si>
  <si>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</si>
  <si>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</si>
  <si>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</si>
  <si>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</si>
  <si>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</si>
  <si>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</si>
  <si>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</si>
  <si>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</si>
  <si>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</si>
  <si>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</si>
  <si>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</si>
  <si>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</si>
  <si>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</si>
  <si>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</si>
  <si>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</si>
  <si>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</si>
  <si>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</si>
  <si>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</si>
  <si>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</si>
  <si>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</si>
  <si>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</si>
  <si>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</si>
  <si>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</si>
  <si>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</si>
  <si>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</si>
  <si>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</si>
  <si>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</si>
  <si>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</si>
  <si>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</si>
  <si>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</si>
  <si>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</si>
  <si>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</si>
  <si>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</si>
  <si>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</si>
  <si>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</si>
  <si>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</si>
  <si>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</si>
  <si>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</si>
  <si>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</si>
  <si>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</si>
  <si>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</si>
  <si>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</si>
  <si>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</si>
  <si>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</si>
  <si>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</si>
  <si>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</si>
  <si>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</si>
  <si>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1-ДО (сводная) раздел 6, строка, 01, графы 07</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</si>
  <si>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</si>
  <si>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</si>
  <si>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</si>
  <si>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</si>
  <si>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</si>
  <si>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</si>
  <si>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</si>
  <si>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</si>
  <si>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</si>
  <si>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</si>
  <si>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</si>
  <si>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</si>
  <si>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</si>
  <si>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</si>
  <si>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</si>
  <si>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</si>
  <si>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</si>
  <si>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</si>
  <si>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</si>
  <si>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</si>
  <si>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</si>
  <si>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</si>
  <si>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</si>
  <si>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</si>
  <si>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</si>
  <si>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</si>
  <si>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</si>
  <si>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</si>
  <si>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</si>
  <si>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</si>
  <si>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</si>
  <si>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</si>
  <si>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</si>
  <si>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</si>
  <si>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</si>
  <si>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</si>
  <si>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</si>
  <si>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</si>
  <si>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</si>
  <si>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</si>
  <si>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</si>
  <si>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</si>
  <si>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</si>
  <si>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</si>
  <si>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</si>
  <si>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</si>
  <si>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</si>
  <si>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1-ДО раздел 8, строка 03, графа 3</t>
  </si>
  <si>
    <t>численность детей, обучающихся в образовательных организациях дополнительного образования (включая филиалы)</t>
  </si>
  <si>
    <t>1-ДО раздел 3, строка 01, графа 3</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</si>
  <si>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</si>
  <si>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</si>
  <si>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</si>
  <si>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1-ДО раздел 8, строка 36,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</si>
  <si>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</si>
  <si>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1-ДО раздел 8, строка 37,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</si>
  <si>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</si>
  <si>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1- ДО раздел 8, строка 38,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</si>
  <si>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</si>
  <si>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1-ДО раздел 8, строка 01, графа 3</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</si>
  <si>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</si>
  <si>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</si>
  <si>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</si>
  <si>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1-ДО раздел 8, строка 51, графа 3</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</si>
  <si>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</si>
  <si>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1-ДО раздел 8, строка 54, графа 3</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</si>
  <si>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</si>
  <si>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</si>
  <si>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</si>
  <si>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</si>
  <si>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</si>
  <si>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1-ДО раздел 1, строка 01, графа 3 – отчетный год</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</si>
  <si>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</si>
  <si>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</si>
  <si>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</si>
  <si>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</si>
  <si>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</si>
  <si>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1-ДО раздел 1, строка 01, графа 3 – предыдущий год</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</si>
  <si>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</si>
  <si>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</si>
  <si>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</si>
  <si>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</si>
  <si>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</si>
  <si>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</si>
  <si>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</si>
  <si>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</si>
  <si>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</si>
  <si>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</si>
  <si>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 (1-ДО раздел 9, строка 01, графа 3)</t>
  </si>
  <si>
    <t>1-ДО раздел 9, строка 01, графа 3</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</si>
  <si>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</si>
  <si>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</si>
  <si>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</si>
  <si>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</si>
  <si>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</si>
  <si>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</si>
  <si>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</si>
  <si>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1-ДО раздел 1, строка 01, графа 16</t>
  </si>
  <si>
    <t>число организаций дополнительного образования (включая филиалы), реализующих дополнительные общеобразовательные программы для детей</t>
  </si>
  <si>
    <t>1-ДО раздел 1, строка 01, графа 3</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</si>
  <si>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</si>
  <si>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</si>
  <si>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</si>
  <si>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</si>
  <si>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</si>
  <si>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1-ДО раздел 8, строка 74, графа 3</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</si>
  <si>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</si>
  <si>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</si>
  <si>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</si>
  <si>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1-ДО раздел 8, строка 73, графа 3</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</si>
  <si>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</si>
  <si>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</si>
  <si>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</si>
  <si>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1-ДО раздел 8, строка 31, графа 3</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</si>
  <si>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</si>
  <si>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</si>
  <si>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</si>
  <si>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1-ДО раздел 8, строка 28, графа 3</t>
  </si>
  <si>
    <t>Учебные и внеучебные достижения лиц, обучающихся по программам дополнительного образования детей</t>
  </si>
  <si>
    <t>5.9.</t>
  </si>
  <si>
    <t>5.9.1.</t>
  </si>
  <si>
    <t>социологический опрос родителей детей, обкчающихся в организациях дополнительного образования</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</si>
  <si>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</si>
  <si>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</si>
  <si>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</si>
  <si>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</si>
  <si>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</si>
  <si>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</si>
  <si>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</si>
  <si>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 xml:space="preserve">Охват занятых в организациях реального сектора экономики программами профессиональной переподготовки, повышения квалификации </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</si>
  <si>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</si>
  <si>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</si>
  <si>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</si>
  <si>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</si>
  <si>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</si>
  <si>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</si>
  <si>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</si>
  <si>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</si>
  <si>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</si>
  <si>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</si>
  <si>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</si>
  <si>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</si>
  <si>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</si>
  <si>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</si>
  <si>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</si>
  <si>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</si>
  <si>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</si>
  <si>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</si>
  <si>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</si>
  <si>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</si>
  <si>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</si>
  <si>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</si>
  <si>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</si>
  <si>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</si>
  <si>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</si>
  <si>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</si>
  <si>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</si>
  <si>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</si>
  <si>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</si>
  <si>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</si>
  <si>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</si>
  <si>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</si>
  <si>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</si>
  <si>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</si>
  <si>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</si>
  <si>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</si>
  <si>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</si>
  <si>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</si>
  <si>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</si>
  <si>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</si>
  <si>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</si>
  <si>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</si>
  <si>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</si>
  <si>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</si>
  <si>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</si>
  <si>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</si>
  <si>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</si>
  <si>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</si>
  <si>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</si>
  <si>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</si>
  <si>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</si>
  <si>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</si>
  <si>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</si>
  <si>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</si>
  <si>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</si>
  <si>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</si>
  <si>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</si>
  <si>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</si>
  <si>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</si>
  <si>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</si>
  <si>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</si>
  <si>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</si>
  <si>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</si>
  <si>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</si>
  <si>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</si>
  <si>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</si>
  <si>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</si>
  <si>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</si>
  <si>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</si>
  <si>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</si>
  <si>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</si>
  <si>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</si>
  <si>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</si>
  <si>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</si>
  <si>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</si>
  <si>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</si>
  <si>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</si>
  <si>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</si>
  <si>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</si>
  <si>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</si>
  <si>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</si>
  <si>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</si>
  <si>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</si>
  <si>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</si>
  <si>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</si>
  <si>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</si>
  <si>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</si>
  <si>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</si>
  <si>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</si>
  <si>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</si>
  <si>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</si>
  <si>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</si>
  <si>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</si>
  <si>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</si>
  <si>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</si>
  <si>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</si>
  <si>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</si>
  <si>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</si>
  <si>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</si>
  <si>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</si>
  <si>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</si>
  <si>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</si>
  <si>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</si>
  <si>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</si>
  <si>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</si>
  <si>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</si>
  <si>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</si>
  <si>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</si>
  <si>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</si>
  <si>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</si>
  <si>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</si>
  <si>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</si>
  <si>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</si>
  <si>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</si>
  <si>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</si>
  <si>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</si>
  <si>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</si>
  <si>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</si>
  <si>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</si>
  <si>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</si>
  <si>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</si>
  <si>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</si>
  <si>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</si>
  <si>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</si>
  <si>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</si>
  <si>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</si>
  <si>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</si>
  <si>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</si>
  <si>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</si>
  <si>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</si>
  <si>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</si>
  <si>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</si>
  <si>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</si>
  <si>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</si>
  <si>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</si>
  <si>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</si>
  <si>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</si>
  <si>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</si>
  <si>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</si>
  <si>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</si>
  <si>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</si>
  <si>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</si>
  <si>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</si>
  <si>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</si>
  <si>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</si>
  <si>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</si>
  <si>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</si>
  <si>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</si>
  <si>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</si>
  <si>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</si>
  <si>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</si>
  <si>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</si>
  <si>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</si>
  <si>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</si>
  <si>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</si>
  <si>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</si>
  <si>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</si>
  <si>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</si>
  <si>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</si>
  <si>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</si>
  <si>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</si>
  <si>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</si>
  <si>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</si>
  <si>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</si>
  <si>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</si>
  <si>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</si>
  <si>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</si>
  <si>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</si>
  <si>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</si>
  <si>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</si>
  <si>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</si>
  <si>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</si>
  <si>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</si>
  <si>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</si>
  <si>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</si>
  <si>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</si>
  <si>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</si>
  <si>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</si>
  <si>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</si>
  <si>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</si>
  <si>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</si>
  <si>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</si>
  <si>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</si>
  <si>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</si>
  <si>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</si>
  <si>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</si>
  <si>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</si>
  <si>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</si>
  <si>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</si>
  <si>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</si>
  <si>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</si>
  <si>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</si>
  <si>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</si>
  <si>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</si>
  <si>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</si>
  <si>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</si>
  <si>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</si>
  <si>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</si>
  <si>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</si>
  <si>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</si>
  <si>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</si>
  <si>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</si>
  <si>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</si>
  <si>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</si>
  <si>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</si>
  <si>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</si>
  <si>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</si>
  <si>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</si>
  <si>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</si>
  <si>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</si>
  <si>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</si>
  <si>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</si>
  <si>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</si>
  <si>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</si>
  <si>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</si>
  <si>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</si>
  <si>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</si>
  <si>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</si>
  <si>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</si>
  <si>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</si>
  <si>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</si>
  <si>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</si>
  <si>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</si>
  <si>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</si>
  <si>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</si>
  <si>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</si>
  <si>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</si>
  <si>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</si>
  <si>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</si>
  <si>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</si>
  <si>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</si>
  <si>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</si>
  <si>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</si>
  <si>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</si>
  <si>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</si>
  <si>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</si>
  <si>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</si>
  <si>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</si>
  <si>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</si>
  <si>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</si>
  <si>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</si>
  <si>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</si>
  <si>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</si>
  <si>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</si>
  <si>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</si>
  <si>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</si>
  <si>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</si>
  <si>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</si>
  <si>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</si>
  <si>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</si>
  <si>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</si>
  <si>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</si>
  <si>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</si>
  <si>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</si>
  <si>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</si>
  <si>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</si>
  <si>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</si>
  <si>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</si>
  <si>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</si>
  <si>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</si>
  <si>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</si>
  <si>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</si>
  <si>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</si>
  <si>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</si>
  <si>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</si>
  <si>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</si>
  <si>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</si>
  <si>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</si>
  <si>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</si>
  <si>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</si>
  <si>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</si>
  <si>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</si>
  <si>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</si>
  <si>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</si>
  <si>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</si>
  <si>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</si>
  <si>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</si>
  <si>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</si>
  <si>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</si>
  <si>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</si>
  <si>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</si>
  <si>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раз</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</si>
  <si>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</si>
  <si>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</si>
  <si>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</si>
  <si>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</si>
  <si>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</si>
  <si>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</si>
  <si>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</si>
  <si>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</si>
  <si>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</si>
  <si>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</si>
  <si>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</si>
  <si>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</si>
  <si>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</si>
  <si>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</si>
  <si>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профессиональные образовательные организации, реализующие исключительно программы подготовки квалифицированных рабочих, служащих</t>
  </si>
  <si>
    <t>профессиональные образовательные организации, реализующие программы подготовки специалистов среднего звена</t>
  </si>
  <si>
    <t>3.4.6.</t>
  </si>
  <si>
    <t>Темп роста числа образовательных организаций, реализующих:</t>
  </si>
  <si>
    <t>программы подготовки квалифицированных рабочих, служащих: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</si>
  <si>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</si>
  <si>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</si>
  <si>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</si>
  <si>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</si>
  <si>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</si>
  <si>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</si>
  <si>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</si>
  <si>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</si>
  <si>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</si>
  <si>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</si>
  <si>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</si>
  <si>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</si>
  <si>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</si>
  <si>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</si>
  <si>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</si>
  <si>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</si>
  <si>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</si>
  <si>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</si>
  <si>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</si>
  <si>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</si>
  <si>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</si>
  <si>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</si>
  <si>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</si>
  <si>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</si>
  <si>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</si>
  <si>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</si>
  <si>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</si>
  <si>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</si>
  <si>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</si>
  <si>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</si>
  <si>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</si>
  <si>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</si>
  <si>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</si>
  <si>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</si>
  <si>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</si>
  <si>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</si>
  <si>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r>
      <t>85-К раздел 2.2, строка 01, графы 5, 6, 7</t>
    </r>
    <r>
      <rPr>
        <b/>
        <sz val="11"/>
        <color theme="1"/>
        <rFont val="Calibri"/>
        <family val="2"/>
        <charset val="204"/>
        <scheme val="minor"/>
      </rPr>
      <t>(9,10,11)</t>
    </r>
  </si>
  <si>
    <t>5.6.2.</t>
  </si>
  <si>
    <t>76-РИК раздел 5, строки 01, 02,03 графа 7</t>
  </si>
</sst>
</file>

<file path=xl/styles.xml><?xml version="1.0" encoding="utf-8"?>
<styleSheet xmlns="http://schemas.openxmlformats.org/spreadsheetml/2006/main">
  <numFmts count="1">
    <numFmt numFmtId="164" formatCode="0.0"/>
  </numFmts>
  <fonts count="3">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1" fontId="0" fillId="0" borderId="1" xfId="0" applyNumberFormat="1" applyBorder="1" applyAlignment="1">
      <alignment horizontal="center" vertical="top" wrapText="1"/>
    </xf>
    <xf numFmtId="0" fontId="2" fillId="0" borderId="0" xfId="0" applyFont="1" applyAlignment="1">
      <alignment horizontal="center"/>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1" fillId="2" borderId="1" xfId="0" applyFont="1" applyFill="1" applyBorder="1" applyAlignment="1">
      <alignment vertical="top" wrapText="1"/>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0" fillId="0" borderId="2" xfId="0" applyFill="1" applyBorder="1" applyAlignment="1">
      <alignment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164" fontId="0" fillId="0" borderId="2" xfId="0" applyNumberFormat="1" applyBorder="1" applyAlignment="1" applyProtection="1">
      <alignment horizontal="center" vertical="top" wrapText="1"/>
      <protection hidden="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0" fillId="0" borderId="1" xfId="0" applyFont="1" applyBorder="1" applyAlignment="1">
      <alignment horizontal="center" vertical="top" wrapText="1"/>
    </xf>
    <xf numFmtId="0" fontId="1" fillId="0" borderId="1" xfId="0" applyFont="1" applyBorder="1" applyAlignment="1">
      <alignment horizontal="left" vertical="top" wrapText="1"/>
    </xf>
    <xf numFmtId="0" fontId="0" fillId="0" borderId="1" xfId="0" applyBorder="1" applyAlignment="1">
      <alignment horizontal="center"/>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0" fontId="2" fillId="0" borderId="0" xfId="0" applyFont="1" applyAlignment="1">
      <alignment horizontal="center"/>
    </xf>
    <xf numFmtId="0" fontId="0" fillId="0" borderId="2" xfId="0" applyFill="1" applyBorder="1" applyAlignment="1">
      <alignment horizontal="left" vertical="top" wrapText="1"/>
    </xf>
    <xf numFmtId="1" fontId="0" fillId="3" borderId="1" xfId="0" applyNumberFormat="1" applyFill="1" applyBorder="1" applyAlignment="1">
      <alignment horizontal="center" vertical="top" wrapText="1"/>
    </xf>
    <xf numFmtId="1" fontId="0" fillId="0" borderId="1" xfId="0" applyNumberFormat="1" applyFill="1" applyBorder="1" applyAlignment="1">
      <alignment horizontal="center" vertical="top" wrapText="1"/>
    </xf>
    <xf numFmtId="0" fontId="0" fillId="3" borderId="1" xfId="0" applyFill="1" applyBorder="1" applyAlignment="1">
      <alignment horizontal="center" vertical="top" wrapText="1"/>
    </xf>
    <xf numFmtId="164" fontId="0" fillId="0" borderId="1" xfId="0" applyNumberFormat="1" applyFill="1" applyBorder="1" applyAlignment="1">
      <alignment horizontal="center" vertical="top" wrapText="1"/>
    </xf>
    <xf numFmtId="0" fontId="0" fillId="4" borderId="1" xfId="0" applyFill="1" applyBorder="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center" wrapText="1"/>
    </xf>
    <xf numFmtId="0" fontId="2" fillId="0" borderId="0" xfId="0" applyFont="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3:D410"/>
  <sheetViews>
    <sheetView tabSelected="1" workbookViewId="0">
      <selection activeCell="B10" sqref="B10"/>
    </sheetView>
  </sheetViews>
  <sheetFormatPr defaultRowHeight="15"/>
  <cols>
    <col min="2" max="2" width="75.140625" customWidth="1"/>
    <col min="3" max="3" width="16.140625" customWidth="1"/>
    <col min="4" max="4" width="14" customWidth="1"/>
  </cols>
  <sheetData>
    <row r="3" spans="1:4" ht="18.75">
      <c r="A3" s="54" t="s">
        <v>0</v>
      </c>
      <c r="B3" s="54"/>
      <c r="C3" s="54"/>
      <c r="D3" s="54"/>
    </row>
    <row r="4" spans="1:4" ht="18.75">
      <c r="A4" s="54" t="s">
        <v>1</v>
      </c>
      <c r="B4" s="54"/>
      <c r="C4" s="54"/>
      <c r="D4" s="54"/>
    </row>
    <row r="5" spans="1:4">
      <c r="A5" s="1"/>
      <c r="B5" s="1"/>
      <c r="C5" s="1"/>
      <c r="D5" s="1"/>
    </row>
    <row r="6" spans="1:4" ht="30">
      <c r="A6" s="4" t="s">
        <v>7</v>
      </c>
      <c r="B6" s="4" t="s">
        <v>501</v>
      </c>
      <c r="C6" s="5" t="s">
        <v>12</v>
      </c>
      <c r="D6" s="5" t="s">
        <v>2</v>
      </c>
    </row>
    <row r="7" spans="1:4">
      <c r="A7" s="52" t="s">
        <v>4</v>
      </c>
      <c r="B7" s="52"/>
      <c r="C7" s="52"/>
      <c r="D7" s="52"/>
    </row>
    <row r="8" spans="1:4">
      <c r="A8" s="52" t="s">
        <v>5</v>
      </c>
      <c r="B8" s="52"/>
      <c r="C8" s="52"/>
      <c r="D8" s="52"/>
    </row>
    <row r="9" spans="1:4" ht="30">
      <c r="A9" s="10" t="s">
        <v>8</v>
      </c>
      <c r="B9" s="43" t="s">
        <v>6</v>
      </c>
      <c r="C9" s="8"/>
      <c r="D9" s="8"/>
    </row>
    <row r="10" spans="1:4" ht="90">
      <c r="A10" s="6" t="s">
        <v>3</v>
      </c>
      <c r="B10" s="44" t="s">
        <v>9</v>
      </c>
      <c r="C10" s="6" t="s">
        <v>10</v>
      </c>
      <c r="D10" s="16">
        <f>Дошкольное!E10</f>
        <v>89.481065918653584</v>
      </c>
    </row>
    <row r="11" spans="1:4" ht="75">
      <c r="A11" s="6" t="s">
        <v>20</v>
      </c>
      <c r="B11" s="44" t="s">
        <v>19</v>
      </c>
      <c r="C11" s="6" t="s">
        <v>10</v>
      </c>
      <c r="D11" s="16">
        <f>Дошкольное!E13</f>
        <v>64.49567723342939</v>
      </c>
    </row>
    <row r="12" spans="1:4" ht="45">
      <c r="A12" s="6" t="s">
        <v>27</v>
      </c>
      <c r="B12" s="44" t="s">
        <v>26</v>
      </c>
      <c r="C12" s="6" t="s">
        <v>10</v>
      </c>
      <c r="D12" s="16">
        <f>Дошкольное!E18</f>
        <v>0</v>
      </c>
    </row>
    <row r="13" spans="1:4" ht="30">
      <c r="A13" s="10" t="s">
        <v>32</v>
      </c>
      <c r="B13" s="43" t="s">
        <v>31</v>
      </c>
      <c r="C13" s="6"/>
      <c r="D13" s="16"/>
    </row>
    <row r="14" spans="1:4" ht="45">
      <c r="A14" s="6" t="s">
        <v>33</v>
      </c>
      <c r="B14" s="44" t="s">
        <v>40</v>
      </c>
      <c r="C14" s="6" t="s">
        <v>10</v>
      </c>
      <c r="D14" s="16">
        <f>Дошкольное!E22</f>
        <v>4.6470062555853442</v>
      </c>
    </row>
    <row r="15" spans="1:4" ht="30">
      <c r="A15" s="10" t="s">
        <v>38</v>
      </c>
      <c r="B15" s="43" t="s">
        <v>37</v>
      </c>
      <c r="C15" s="8"/>
      <c r="D15" s="16"/>
    </row>
    <row r="16" spans="1:4" ht="30">
      <c r="A16" s="6" t="s">
        <v>41</v>
      </c>
      <c r="B16" s="44" t="s">
        <v>39</v>
      </c>
      <c r="C16" s="6" t="s">
        <v>1236</v>
      </c>
      <c r="D16" s="16">
        <f>Дошкольное!E26</f>
        <v>10.26605504587156</v>
      </c>
    </row>
    <row r="17" spans="1:4" ht="60">
      <c r="A17" s="6" t="s">
        <v>45</v>
      </c>
      <c r="B17" s="44" t="s">
        <v>44</v>
      </c>
      <c r="C17" s="6" t="s">
        <v>10</v>
      </c>
      <c r="D17" s="16">
        <f>Дошкольное!E29</f>
        <v>85.673325944636005</v>
      </c>
    </row>
    <row r="18" spans="1:4" ht="30">
      <c r="A18" s="10" t="s">
        <v>56</v>
      </c>
      <c r="B18" s="43" t="s">
        <v>55</v>
      </c>
      <c r="C18" s="6"/>
      <c r="D18" s="16"/>
    </row>
    <row r="19" spans="1:4" ht="30">
      <c r="A19" s="6" t="s">
        <v>58</v>
      </c>
      <c r="B19" s="44" t="s">
        <v>57</v>
      </c>
      <c r="C19" s="6" t="s">
        <v>1427</v>
      </c>
      <c r="D19" s="16">
        <f>Дошкольное!E35</f>
        <v>7.6695263628239507</v>
      </c>
    </row>
    <row r="20" spans="1:4" ht="45">
      <c r="A20" s="6" t="s">
        <v>65</v>
      </c>
      <c r="B20" s="44" t="s">
        <v>75</v>
      </c>
      <c r="C20" s="6" t="s">
        <v>10</v>
      </c>
      <c r="D20" s="16"/>
    </row>
    <row r="21" spans="1:4">
      <c r="A21" s="6"/>
      <c r="B21" s="44" t="s">
        <v>76</v>
      </c>
      <c r="C21" s="6"/>
      <c r="D21" s="16">
        <f>Дошкольное!E40</f>
        <v>64</v>
      </c>
    </row>
    <row r="22" spans="1:4">
      <c r="A22" s="6"/>
      <c r="B22" s="44" t="s">
        <v>77</v>
      </c>
      <c r="C22" s="6"/>
      <c r="D22" s="16">
        <f>Дошкольное!E41</f>
        <v>68</v>
      </c>
    </row>
    <row r="23" spans="1:4">
      <c r="A23" s="6"/>
      <c r="B23" s="44" t="s">
        <v>78</v>
      </c>
      <c r="C23" s="6"/>
      <c r="D23" s="16">
        <f>Дошкольное!E42</f>
        <v>72</v>
      </c>
    </row>
    <row r="24" spans="1:4" ht="30">
      <c r="A24" s="6" t="s">
        <v>80</v>
      </c>
      <c r="B24" s="44" t="s">
        <v>79</v>
      </c>
      <c r="C24" s="6" t="s">
        <v>10</v>
      </c>
      <c r="D24" s="16">
        <f>Дошкольное!E47</f>
        <v>28.000000000000004</v>
      </c>
    </row>
    <row r="25" spans="1:4" ht="30">
      <c r="A25" s="6" t="s">
        <v>84</v>
      </c>
      <c r="B25" s="44" t="s">
        <v>83</v>
      </c>
      <c r="C25" s="6" t="s">
        <v>10</v>
      </c>
      <c r="D25" s="16">
        <f>Дошкольное!E50</f>
        <v>0</v>
      </c>
    </row>
    <row r="26" spans="1:4" ht="30">
      <c r="A26" s="6" t="s">
        <v>89</v>
      </c>
      <c r="B26" s="44" t="s">
        <v>88</v>
      </c>
      <c r="C26" s="6" t="s">
        <v>1428</v>
      </c>
      <c r="D26" s="16">
        <f>Дошкольное!E53</f>
        <v>0.41386445938954991</v>
      </c>
    </row>
    <row r="27" spans="1:4" ht="30">
      <c r="A27" s="10" t="s">
        <v>95</v>
      </c>
      <c r="B27" s="43" t="s">
        <v>94</v>
      </c>
      <c r="C27" s="8"/>
      <c r="D27" s="16"/>
    </row>
    <row r="28" spans="1:4" ht="45">
      <c r="A28" s="6" t="s">
        <v>97</v>
      </c>
      <c r="B28" s="44" t="s">
        <v>96</v>
      </c>
      <c r="C28" s="6" t="s">
        <v>10</v>
      </c>
      <c r="D28" s="16">
        <f>Дошкольное!E57</f>
        <v>0.26809651474530832</v>
      </c>
    </row>
    <row r="29" spans="1:4" ht="30">
      <c r="A29" s="6" t="s">
        <v>103</v>
      </c>
      <c r="B29" s="44" t="s">
        <v>102</v>
      </c>
      <c r="C29" s="6" t="s">
        <v>10</v>
      </c>
      <c r="D29" s="16">
        <f>Дошкольное!E60</f>
        <v>0.26809651474530832</v>
      </c>
    </row>
    <row r="30" spans="1:4" ht="30">
      <c r="A30" s="10" t="s">
        <v>108</v>
      </c>
      <c r="B30" s="43" t="s">
        <v>107</v>
      </c>
      <c r="C30" s="8"/>
      <c r="D30" s="16"/>
    </row>
    <row r="31" spans="1:4" ht="30">
      <c r="A31" s="6" t="s">
        <v>110</v>
      </c>
      <c r="B31" s="44" t="s">
        <v>109</v>
      </c>
      <c r="C31" s="6" t="s">
        <v>1429</v>
      </c>
      <c r="D31" s="16">
        <f>Дошкольное!E64</f>
        <v>22.519659936238046</v>
      </c>
    </row>
    <row r="32" spans="1:4" ht="45">
      <c r="A32" s="10" t="s">
        <v>117</v>
      </c>
      <c r="B32" s="43" t="s">
        <v>116</v>
      </c>
      <c r="C32" s="8"/>
      <c r="D32" s="16"/>
    </row>
    <row r="33" spans="1:4">
      <c r="A33" s="6" t="s">
        <v>119</v>
      </c>
      <c r="B33" s="44" t="s">
        <v>118</v>
      </c>
      <c r="C33" s="6" t="s">
        <v>10</v>
      </c>
      <c r="D33" s="16">
        <f>Дошкольное!E68</f>
        <v>90</v>
      </c>
    </row>
    <row r="34" spans="1:4" ht="30">
      <c r="A34" s="10" t="s">
        <v>126</v>
      </c>
      <c r="B34" s="43" t="s">
        <v>125</v>
      </c>
      <c r="C34" s="8"/>
      <c r="D34" s="16"/>
    </row>
    <row r="35" spans="1:4" ht="30">
      <c r="A35" s="6" t="s">
        <v>128</v>
      </c>
      <c r="B35" s="44" t="s">
        <v>127</v>
      </c>
      <c r="C35" s="6" t="s">
        <v>1430</v>
      </c>
      <c r="D35" s="16">
        <f>Дошкольное!E72</f>
        <v>211.34994686503717</v>
      </c>
    </row>
    <row r="36" spans="1:4" ht="45">
      <c r="A36" s="6" t="s">
        <v>132</v>
      </c>
      <c r="B36" s="44" t="s">
        <v>133</v>
      </c>
      <c r="C36" s="14" t="s">
        <v>10</v>
      </c>
      <c r="D36" s="16">
        <f>Дошкольное!E75</f>
        <v>2.6765345788396342</v>
      </c>
    </row>
    <row r="37" spans="1:4" ht="30">
      <c r="A37" s="10" t="s">
        <v>137</v>
      </c>
      <c r="B37" s="43" t="s">
        <v>136</v>
      </c>
      <c r="C37" s="8"/>
      <c r="D37" s="16"/>
    </row>
    <row r="38" spans="1:4" ht="30">
      <c r="A38" s="6" t="s">
        <v>139</v>
      </c>
      <c r="B38" s="44" t="s">
        <v>138</v>
      </c>
      <c r="C38" s="14" t="s">
        <v>10</v>
      </c>
      <c r="D38" s="16">
        <f>Дошкольное!E79</f>
        <v>0</v>
      </c>
    </row>
    <row r="39" spans="1:4" ht="30">
      <c r="A39" s="6" t="s">
        <v>143</v>
      </c>
      <c r="B39" s="44" t="s">
        <v>142</v>
      </c>
      <c r="C39" s="14" t="s">
        <v>10</v>
      </c>
      <c r="D39" s="16">
        <f>Дошкольное!E82</f>
        <v>20</v>
      </c>
    </row>
    <row r="40" spans="1:4">
      <c r="A40" s="52" t="s">
        <v>147</v>
      </c>
      <c r="B40" s="52"/>
      <c r="C40" s="52"/>
      <c r="D40" s="52"/>
    </row>
    <row r="41" spans="1:4" ht="60">
      <c r="A41" s="10" t="s">
        <v>149</v>
      </c>
      <c r="B41" s="43" t="s">
        <v>148</v>
      </c>
      <c r="C41" s="8"/>
      <c r="D41" s="16"/>
    </row>
    <row r="42" spans="1:4" ht="60">
      <c r="A42" s="6" t="s">
        <v>151</v>
      </c>
      <c r="B42" s="44" t="s">
        <v>150</v>
      </c>
      <c r="C42" s="6" t="s">
        <v>10</v>
      </c>
      <c r="D42" s="16">
        <f>Общее!E10</f>
        <v>93.755718206770354</v>
      </c>
    </row>
    <row r="43" spans="1:4" ht="60">
      <c r="A43" s="6" t="s">
        <v>164</v>
      </c>
      <c r="B43" s="44" t="s">
        <v>163</v>
      </c>
      <c r="C43" s="6" t="s">
        <v>10</v>
      </c>
      <c r="D43" s="16">
        <f>Общее!E16</f>
        <v>0</v>
      </c>
    </row>
    <row r="44" spans="1:4" ht="75">
      <c r="A44" s="6" t="s">
        <v>170</v>
      </c>
      <c r="B44" s="44" t="s">
        <v>169</v>
      </c>
      <c r="C44" s="6" t="s">
        <v>10</v>
      </c>
      <c r="D44" s="16" t="e">
        <f>Общее!E19</f>
        <v>#DIV/0!</v>
      </c>
    </row>
    <row r="45" spans="1:4" ht="45">
      <c r="A45" s="10" t="s">
        <v>175</v>
      </c>
      <c r="B45" s="43" t="s">
        <v>174</v>
      </c>
      <c r="C45" s="6"/>
      <c r="D45" s="16"/>
    </row>
    <row r="46" spans="1:4" ht="30">
      <c r="A46" s="6" t="s">
        <v>183</v>
      </c>
      <c r="B46" s="44" t="s">
        <v>176</v>
      </c>
      <c r="C46" s="6" t="s">
        <v>10</v>
      </c>
      <c r="D46" s="16">
        <f>Общее!E23</f>
        <v>17.855386128873583</v>
      </c>
    </row>
    <row r="47" spans="1:4" ht="30">
      <c r="A47" s="6" t="s">
        <v>185</v>
      </c>
      <c r="B47" s="44" t="s">
        <v>184</v>
      </c>
      <c r="C47" s="6" t="s">
        <v>10</v>
      </c>
      <c r="D47" s="16">
        <f>Общее!E27</f>
        <v>0</v>
      </c>
    </row>
    <row r="48" spans="1:4" ht="60">
      <c r="A48" s="10" t="s">
        <v>195</v>
      </c>
      <c r="B48" s="43" t="s">
        <v>189</v>
      </c>
      <c r="C48" s="8"/>
      <c r="D48" s="16"/>
    </row>
    <row r="49" spans="1:4" ht="30">
      <c r="A49" s="6" t="s">
        <v>196</v>
      </c>
      <c r="B49" s="44" t="s">
        <v>190</v>
      </c>
      <c r="C49" s="6" t="s">
        <v>1236</v>
      </c>
      <c r="D49" s="16">
        <f>Общее!E31</f>
        <v>8.0197238658777117</v>
      </c>
    </row>
    <row r="50" spans="1:4" ht="30">
      <c r="A50" s="6" t="s">
        <v>199</v>
      </c>
      <c r="B50" s="44" t="s">
        <v>198</v>
      </c>
      <c r="C50" s="6" t="s">
        <v>10</v>
      </c>
      <c r="D50" s="16">
        <f>Общее!E35</f>
        <v>18.229166666666664</v>
      </c>
    </row>
    <row r="51" spans="1:4" ht="45">
      <c r="A51" s="6" t="s">
        <v>206</v>
      </c>
      <c r="B51" s="44" t="s">
        <v>1431</v>
      </c>
      <c r="C51" s="6"/>
      <c r="D51" s="16"/>
    </row>
    <row r="52" spans="1:4">
      <c r="A52" s="22"/>
      <c r="B52" s="44" t="s">
        <v>1432</v>
      </c>
      <c r="C52" s="6" t="s">
        <v>10</v>
      </c>
      <c r="D52" s="16" t="e">
        <f>Общее!E41</f>
        <v>#DIV/0!</v>
      </c>
    </row>
    <row r="53" spans="1:4">
      <c r="A53" s="22"/>
      <c r="B53" s="44" t="s">
        <v>215</v>
      </c>
      <c r="C53" s="6" t="s">
        <v>10</v>
      </c>
      <c r="D53" s="16" t="e">
        <f>Общее!E42</f>
        <v>#DIV/0!</v>
      </c>
    </row>
    <row r="54" spans="1:4" ht="60">
      <c r="A54" s="10" t="s">
        <v>218</v>
      </c>
      <c r="B54" s="43" t="s">
        <v>217</v>
      </c>
      <c r="C54" s="6"/>
      <c r="D54" s="16"/>
    </row>
    <row r="55" spans="1:4" ht="30">
      <c r="A55" s="6" t="s">
        <v>220</v>
      </c>
      <c r="B55" s="44" t="s">
        <v>219</v>
      </c>
      <c r="C55" s="6" t="s">
        <v>1427</v>
      </c>
      <c r="D55" s="16">
        <f>Общее!E49</f>
        <v>22.958753327550621</v>
      </c>
    </row>
    <row r="56" spans="1:4" ht="30">
      <c r="A56" s="6" t="s">
        <v>256</v>
      </c>
      <c r="B56" s="44" t="s">
        <v>236</v>
      </c>
      <c r="C56" s="6"/>
      <c r="D56" s="16"/>
    </row>
    <row r="57" spans="1:4">
      <c r="A57" s="6"/>
      <c r="B57" s="44" t="s">
        <v>76</v>
      </c>
      <c r="C57" s="6" t="s">
        <v>10</v>
      </c>
      <c r="D57" s="16">
        <f>Общее!E59</f>
        <v>77.777777777777786</v>
      </c>
    </row>
    <row r="58" spans="1:4">
      <c r="A58" s="6"/>
      <c r="B58" s="44" t="s">
        <v>77</v>
      </c>
      <c r="C58" s="6" t="s">
        <v>10</v>
      </c>
      <c r="D58" s="16">
        <f>Общее!E60</f>
        <v>83.333333333333343</v>
      </c>
    </row>
    <row r="59" spans="1:4">
      <c r="A59" s="6"/>
      <c r="B59" s="44" t="s">
        <v>78</v>
      </c>
      <c r="C59" s="6" t="s">
        <v>10</v>
      </c>
      <c r="D59" s="16">
        <f>Общее!E61</f>
        <v>83.333333333333343</v>
      </c>
    </row>
    <row r="60" spans="1:4" ht="30">
      <c r="A60" s="6" t="s">
        <v>257</v>
      </c>
      <c r="B60" s="44" t="s">
        <v>272</v>
      </c>
      <c r="C60" s="6"/>
      <c r="D60" s="16"/>
    </row>
    <row r="61" spans="1:4">
      <c r="A61" s="26"/>
      <c r="B61" s="44" t="s">
        <v>216</v>
      </c>
      <c r="C61" s="6" t="s">
        <v>1428</v>
      </c>
      <c r="D61" s="16">
        <f>Общее!E77</f>
        <v>23.249573066601613</v>
      </c>
    </row>
    <row r="62" spans="1:4">
      <c r="A62" s="26"/>
      <c r="B62" s="44" t="s">
        <v>273</v>
      </c>
      <c r="C62" s="6" t="s">
        <v>1428</v>
      </c>
      <c r="D62" s="16">
        <f>Общее!E78</f>
        <v>11.124664552329836</v>
      </c>
    </row>
    <row r="63" spans="1:4" ht="45">
      <c r="A63" s="6" t="s">
        <v>275</v>
      </c>
      <c r="B63" s="44" t="s">
        <v>274</v>
      </c>
      <c r="C63" s="6" t="s">
        <v>10</v>
      </c>
      <c r="D63" s="16">
        <f>Общее!E87</f>
        <v>0</v>
      </c>
    </row>
    <row r="64" spans="1:4" ht="45">
      <c r="A64" s="10" t="s">
        <v>292</v>
      </c>
      <c r="B64" s="43" t="s">
        <v>285</v>
      </c>
      <c r="C64" s="8"/>
      <c r="D64" s="16"/>
    </row>
    <row r="65" spans="1:4" ht="75">
      <c r="A65" s="6" t="s">
        <v>291</v>
      </c>
      <c r="B65" s="44" t="s">
        <v>286</v>
      </c>
      <c r="C65" s="6" t="s">
        <v>10</v>
      </c>
      <c r="D65" s="16">
        <f>Общее!E95</f>
        <v>100</v>
      </c>
    </row>
    <row r="66" spans="1:4" ht="60">
      <c r="A66" s="6" t="s">
        <v>294</v>
      </c>
      <c r="B66" s="44" t="s">
        <v>293</v>
      </c>
      <c r="C66" s="6" t="s">
        <v>10</v>
      </c>
      <c r="D66" s="16">
        <f>Общее!E98</f>
        <v>100</v>
      </c>
    </row>
    <row r="67" spans="1:4" ht="45">
      <c r="A67" s="10" t="s">
        <v>299</v>
      </c>
      <c r="B67" s="43" t="s">
        <v>300</v>
      </c>
      <c r="C67" s="8"/>
      <c r="D67" s="16"/>
    </row>
    <row r="68" spans="1:4" ht="60">
      <c r="A68" s="6" t="s">
        <v>305</v>
      </c>
      <c r="B68" s="44" t="s">
        <v>301</v>
      </c>
      <c r="C68" s="6" t="s">
        <v>1433</v>
      </c>
      <c r="D68" s="16">
        <f>Общее!E102</f>
        <v>1.3581081081081081</v>
      </c>
    </row>
    <row r="69" spans="1:4" ht="45">
      <c r="A69" s="6" t="s">
        <v>307</v>
      </c>
      <c r="B69" s="44" t="s">
        <v>306</v>
      </c>
      <c r="C69" s="8"/>
      <c r="D69" s="16"/>
    </row>
    <row r="70" spans="1:4">
      <c r="A70" s="8"/>
      <c r="B70" s="44" t="s">
        <v>309</v>
      </c>
      <c r="C70" s="6" t="s">
        <v>1434</v>
      </c>
      <c r="D70" s="16">
        <f>Общее!E107</f>
        <v>59</v>
      </c>
    </row>
    <row r="71" spans="1:4">
      <c r="A71" s="8"/>
      <c r="B71" s="44" t="s">
        <v>310</v>
      </c>
      <c r="C71" s="6" t="s">
        <v>1434</v>
      </c>
      <c r="D71" s="16">
        <f>Общее!E108</f>
        <v>37.299999999999997</v>
      </c>
    </row>
    <row r="72" spans="1:4" ht="60">
      <c r="A72" s="6" t="s">
        <v>311</v>
      </c>
      <c r="B72" s="44" t="s">
        <v>312</v>
      </c>
      <c r="C72" s="8"/>
      <c r="D72" s="16"/>
    </row>
    <row r="73" spans="1:4" ht="45">
      <c r="A73" s="8"/>
      <c r="B73" s="44" t="s">
        <v>314</v>
      </c>
      <c r="C73" s="8"/>
      <c r="D73" s="16"/>
    </row>
    <row r="74" spans="1:4">
      <c r="A74" s="8"/>
      <c r="B74" s="44" t="s">
        <v>309</v>
      </c>
      <c r="C74" s="6" t="s">
        <v>1434</v>
      </c>
      <c r="D74" s="16">
        <f>Общее!E111</f>
        <v>3.8</v>
      </c>
    </row>
    <row r="75" spans="1:4">
      <c r="A75" s="8"/>
      <c r="B75" s="44" t="s">
        <v>310</v>
      </c>
      <c r="C75" s="6" t="s">
        <v>1434</v>
      </c>
      <c r="D75" s="16">
        <f>Общее!E112</f>
        <v>3.4</v>
      </c>
    </row>
    <row r="76" spans="1:4" ht="60">
      <c r="A76" s="6" t="s">
        <v>313</v>
      </c>
      <c r="B76" s="44" t="s">
        <v>1435</v>
      </c>
      <c r="C76" s="8"/>
      <c r="D76" s="16"/>
    </row>
    <row r="77" spans="1:4">
      <c r="A77" s="8"/>
      <c r="B77" s="44" t="s">
        <v>1439</v>
      </c>
      <c r="C77" s="42" t="s">
        <v>10</v>
      </c>
      <c r="D77" s="16">
        <f>Общее!E114</f>
        <v>1.3953488372093024</v>
      </c>
    </row>
    <row r="78" spans="1:4">
      <c r="A78" s="8"/>
      <c r="B78" s="44" t="s">
        <v>1438</v>
      </c>
      <c r="C78" s="42" t="s">
        <v>10</v>
      </c>
      <c r="D78" s="16">
        <f>Общее!E115</f>
        <v>0.46082949308755761</v>
      </c>
    </row>
    <row r="79" spans="1:4" ht="60">
      <c r="A79" s="6" t="s">
        <v>317</v>
      </c>
      <c r="B79" s="44" t="s">
        <v>1437</v>
      </c>
      <c r="C79" s="8"/>
      <c r="D79" s="16"/>
    </row>
    <row r="80" spans="1:4">
      <c r="A80" s="8"/>
      <c r="B80" s="44" t="s">
        <v>1439</v>
      </c>
      <c r="C80" s="42" t="s">
        <v>10</v>
      </c>
      <c r="D80" s="16">
        <f>Общее!E123</f>
        <v>0</v>
      </c>
    </row>
    <row r="81" spans="1:4">
      <c r="A81" s="8"/>
      <c r="B81" s="44" t="s">
        <v>1438</v>
      </c>
      <c r="C81" s="42" t="s">
        <v>10</v>
      </c>
      <c r="D81" s="16">
        <f>Общее!E124</f>
        <v>0</v>
      </c>
    </row>
    <row r="82" spans="1:4" ht="90">
      <c r="A82" s="10" t="s">
        <v>319</v>
      </c>
      <c r="B82" s="43" t="s">
        <v>318</v>
      </c>
      <c r="C82" s="8"/>
      <c r="D82" s="16"/>
    </row>
    <row r="83" spans="1:4" ht="30">
      <c r="A83" s="6" t="s">
        <v>321</v>
      </c>
      <c r="B83" s="44" t="s">
        <v>320</v>
      </c>
      <c r="C83" s="14" t="s">
        <v>10</v>
      </c>
      <c r="D83" s="16">
        <f>Общее!E132</f>
        <v>99.194925591607713</v>
      </c>
    </row>
    <row r="84" spans="1:4" ht="30">
      <c r="A84" s="6" t="s">
        <v>328</v>
      </c>
      <c r="B84" s="44" t="s">
        <v>329</v>
      </c>
      <c r="C84" s="14" t="s">
        <v>10</v>
      </c>
      <c r="D84" s="16">
        <f>Общее!E138</f>
        <v>53.333333333333336</v>
      </c>
    </row>
    <row r="85" spans="1:4" ht="30">
      <c r="A85" s="6" t="s">
        <v>335</v>
      </c>
      <c r="B85" s="44" t="s">
        <v>336</v>
      </c>
      <c r="C85" s="14" t="s">
        <v>10</v>
      </c>
      <c r="D85" s="16">
        <f>Общее!E143</f>
        <v>83.333333333333343</v>
      </c>
    </row>
    <row r="86" spans="1:4" ht="30">
      <c r="A86" s="6" t="s">
        <v>343</v>
      </c>
      <c r="B86" s="44" t="s">
        <v>344</v>
      </c>
      <c r="C86" s="14" t="s">
        <v>10</v>
      </c>
      <c r="D86" s="16">
        <f>Общее!E150</f>
        <v>0</v>
      </c>
    </row>
    <row r="87" spans="1:4" ht="60">
      <c r="A87" s="10" t="s">
        <v>351</v>
      </c>
      <c r="B87" s="43" t="s">
        <v>350</v>
      </c>
      <c r="C87" s="8"/>
      <c r="D87" s="16"/>
    </row>
    <row r="88" spans="1:4">
      <c r="A88" s="6" t="s">
        <v>353</v>
      </c>
      <c r="B88" s="44" t="s">
        <v>352</v>
      </c>
      <c r="C88" s="14" t="s">
        <v>10</v>
      </c>
      <c r="D88" s="16">
        <f>Общее!E158</f>
        <v>83.333333333333343</v>
      </c>
    </row>
    <row r="89" spans="1:4" ht="45">
      <c r="A89" s="10" t="s">
        <v>363</v>
      </c>
      <c r="B89" s="43" t="s">
        <v>362</v>
      </c>
      <c r="C89" s="8"/>
      <c r="D89" s="16"/>
    </row>
    <row r="90" spans="1:4" ht="30">
      <c r="A90" s="6" t="s">
        <v>374</v>
      </c>
      <c r="B90" s="44" t="s">
        <v>364</v>
      </c>
      <c r="C90" s="14" t="s">
        <v>1430</v>
      </c>
      <c r="D90" s="16">
        <f>Общее!E164</f>
        <v>189.51593999062354</v>
      </c>
    </row>
    <row r="91" spans="1:4" ht="30">
      <c r="A91" s="6" t="s">
        <v>373</v>
      </c>
      <c r="B91" s="44" t="s">
        <v>376</v>
      </c>
      <c r="C91" s="14" t="s">
        <v>10</v>
      </c>
      <c r="D91" s="16">
        <f>Общее!E169</f>
        <v>0.46371254522403293</v>
      </c>
    </row>
    <row r="92" spans="1:4" ht="30">
      <c r="A92" s="10" t="s">
        <v>385</v>
      </c>
      <c r="B92" s="43" t="s">
        <v>384</v>
      </c>
      <c r="C92" s="8"/>
      <c r="D92" s="16"/>
    </row>
    <row r="93" spans="1:4" ht="30">
      <c r="A93" s="6" t="s">
        <v>387</v>
      </c>
      <c r="B93" s="44" t="s">
        <v>386</v>
      </c>
      <c r="C93" s="14" t="s">
        <v>10</v>
      </c>
      <c r="D93" s="16">
        <f>Общее!E175</f>
        <v>66.666666666666657</v>
      </c>
    </row>
    <row r="94" spans="1:4" ht="30">
      <c r="A94" s="6" t="s">
        <v>394</v>
      </c>
      <c r="B94" s="44" t="s">
        <v>393</v>
      </c>
      <c r="C94" s="14" t="s">
        <v>10</v>
      </c>
      <c r="D94" s="16">
        <f>Общее!E182</f>
        <v>72.222222222222214</v>
      </c>
    </row>
    <row r="95" spans="1:4" ht="30">
      <c r="A95" s="6" t="s">
        <v>401</v>
      </c>
      <c r="B95" s="44" t="s">
        <v>400</v>
      </c>
      <c r="C95" s="14" t="s">
        <v>10</v>
      </c>
      <c r="D95" s="16">
        <f>Общее!E189</f>
        <v>66.666666666666657</v>
      </c>
    </row>
    <row r="96" spans="1:4" ht="30">
      <c r="A96" s="6" t="s">
        <v>413</v>
      </c>
      <c r="B96" s="44" t="s">
        <v>407</v>
      </c>
      <c r="C96" s="14" t="s">
        <v>10</v>
      </c>
      <c r="D96" s="16">
        <f>Общее!E196</f>
        <v>83.333333333333343</v>
      </c>
    </row>
    <row r="97" spans="1:4" ht="30">
      <c r="A97" s="6" t="s">
        <v>414</v>
      </c>
      <c r="B97" s="44" t="s">
        <v>415</v>
      </c>
      <c r="C97" s="14" t="s">
        <v>10</v>
      </c>
      <c r="D97" s="16">
        <f>Общее!E203</f>
        <v>77.777777777777786</v>
      </c>
    </row>
    <row r="98" spans="1:4" ht="30">
      <c r="A98" s="6" t="s">
        <v>421</v>
      </c>
      <c r="B98" s="44" t="s">
        <v>422</v>
      </c>
      <c r="C98" s="14" t="s">
        <v>10</v>
      </c>
      <c r="D98" s="16">
        <f>Общее!E210</f>
        <v>0</v>
      </c>
    </row>
    <row r="99" spans="1:4" ht="30">
      <c r="A99" s="6" t="s">
        <v>428</v>
      </c>
      <c r="B99" s="44" t="s">
        <v>429</v>
      </c>
      <c r="C99" s="14" t="s">
        <v>10</v>
      </c>
      <c r="D99" s="16">
        <f>Общее!E217</f>
        <v>11.111111111111111</v>
      </c>
    </row>
    <row r="100" spans="1:4">
      <c r="A100" s="52" t="s">
        <v>435</v>
      </c>
      <c r="B100" s="52"/>
      <c r="C100" s="52"/>
      <c r="D100" s="52"/>
    </row>
    <row r="101" spans="1:4">
      <c r="A101" s="52" t="s">
        <v>436</v>
      </c>
      <c r="B101" s="52"/>
      <c r="C101" s="52"/>
      <c r="D101" s="52"/>
    </row>
    <row r="102" spans="1:4" ht="45">
      <c r="A102" s="10" t="s">
        <v>437</v>
      </c>
      <c r="B102" s="43" t="s">
        <v>438</v>
      </c>
      <c r="C102" s="8"/>
      <c r="D102" s="16"/>
    </row>
    <row r="103" spans="1:4" ht="75">
      <c r="A103" s="6" t="s">
        <v>439</v>
      </c>
      <c r="B103" s="44" t="s">
        <v>440</v>
      </c>
      <c r="C103" s="6" t="s">
        <v>10</v>
      </c>
      <c r="D103" s="16" t="e">
        <f>Профессиональное!E10</f>
        <v>#DIV/0!</v>
      </c>
    </row>
    <row r="104" spans="1:4" ht="75">
      <c r="A104" s="6" t="s">
        <v>446</v>
      </c>
      <c r="B104" s="44" t="s">
        <v>445</v>
      </c>
      <c r="C104" s="6" t="s">
        <v>10</v>
      </c>
      <c r="D104" s="16" t="e">
        <f>Профессиональное!E14</f>
        <v>#DIV/0!</v>
      </c>
    </row>
    <row r="105" spans="1:4" ht="45">
      <c r="A105" s="10" t="s">
        <v>450</v>
      </c>
      <c r="B105" s="43" t="s">
        <v>451</v>
      </c>
      <c r="C105" s="6"/>
      <c r="D105" s="16"/>
    </row>
    <row r="106" spans="1:4" ht="90">
      <c r="A106" s="6" t="s">
        <v>453</v>
      </c>
      <c r="B106" s="44" t="s">
        <v>452</v>
      </c>
      <c r="C106" s="6" t="s">
        <v>10</v>
      </c>
      <c r="D106" s="16" t="e">
        <f>Профессиональное!E18</f>
        <v>#DIV/0!</v>
      </c>
    </row>
    <row r="107" spans="1:4" ht="120">
      <c r="A107" s="6" t="s">
        <v>458</v>
      </c>
      <c r="B107" s="44" t="s">
        <v>459</v>
      </c>
      <c r="C107" s="6"/>
      <c r="D107" s="16"/>
    </row>
    <row r="108" spans="1:4">
      <c r="A108" s="8"/>
      <c r="B108" s="44" t="s">
        <v>474</v>
      </c>
      <c r="C108" s="6" t="s">
        <v>10</v>
      </c>
      <c r="D108" s="16" t="e">
        <f>Профессиональное!E22</f>
        <v>#DIV/0!</v>
      </c>
    </row>
    <row r="109" spans="1:4">
      <c r="A109" s="8"/>
      <c r="B109" s="44" t="s">
        <v>468</v>
      </c>
      <c r="C109" s="6" t="s">
        <v>10</v>
      </c>
      <c r="D109" s="16" t="e">
        <f>Профессиональное!E31</f>
        <v>#DIV/0!</v>
      </c>
    </row>
    <row r="110" spans="1:4" ht="120">
      <c r="A110" s="6" t="s">
        <v>473</v>
      </c>
      <c r="B110" s="44" t="s">
        <v>472</v>
      </c>
      <c r="C110" s="6"/>
      <c r="D110" s="16"/>
    </row>
    <row r="111" spans="1:4">
      <c r="A111" s="8"/>
      <c r="B111" s="44" t="s">
        <v>474</v>
      </c>
      <c r="C111" s="6" t="s">
        <v>10</v>
      </c>
      <c r="D111" s="16" t="e">
        <f>Профессиональное!E41</f>
        <v>#DIV/0!</v>
      </c>
    </row>
    <row r="112" spans="1:4">
      <c r="A112" s="8"/>
      <c r="B112" s="44" t="s">
        <v>468</v>
      </c>
      <c r="C112" s="6" t="s">
        <v>10</v>
      </c>
      <c r="D112" s="16" t="e">
        <f>Профессиональное!E44</f>
        <v>#DIV/0!</v>
      </c>
    </row>
    <row r="113" spans="1:4" ht="60">
      <c r="A113" s="6" t="s">
        <v>480</v>
      </c>
      <c r="B113" s="44" t="s">
        <v>481</v>
      </c>
      <c r="C113" s="6" t="s">
        <v>10</v>
      </c>
      <c r="D113" s="16" t="e">
        <f>Профессиональное!E47</f>
        <v>#DIV/0!</v>
      </c>
    </row>
    <row r="114" spans="1:4" ht="105">
      <c r="A114" s="32" t="s">
        <v>490</v>
      </c>
      <c r="B114" s="44" t="s">
        <v>782</v>
      </c>
      <c r="C114" s="6"/>
      <c r="D114" s="16"/>
    </row>
    <row r="115" spans="1:4">
      <c r="A115" s="32"/>
      <c r="B115" s="44" t="s">
        <v>800</v>
      </c>
      <c r="C115" s="6" t="s">
        <v>10</v>
      </c>
      <c r="D115" s="16" t="e">
        <f>Профессиональное!E55</f>
        <v>#DIV/0!</v>
      </c>
    </row>
    <row r="116" spans="1:4">
      <c r="A116" s="32"/>
      <c r="B116" s="44" t="s">
        <v>781</v>
      </c>
      <c r="C116" s="6" t="s">
        <v>10</v>
      </c>
      <c r="D116" s="16" t="e">
        <f>Профессиональное!E56</f>
        <v>#DIV/0!</v>
      </c>
    </row>
    <row r="117" spans="1:4">
      <c r="A117" s="32"/>
      <c r="B117" s="44" t="s">
        <v>493</v>
      </c>
      <c r="C117" s="6" t="s">
        <v>10</v>
      </c>
      <c r="D117" s="16" t="e">
        <f>Профессиональное!E57</f>
        <v>#DIV/0!</v>
      </c>
    </row>
    <row r="118" spans="1:4" ht="60">
      <c r="A118" s="32" t="s">
        <v>503</v>
      </c>
      <c r="B118" s="44" t="s">
        <v>502</v>
      </c>
      <c r="C118" s="6" t="s">
        <v>10</v>
      </c>
      <c r="D118" s="16" t="e">
        <f>Профессиональное!E63</f>
        <v>#DIV/0!</v>
      </c>
    </row>
    <row r="119" spans="1:4" ht="60">
      <c r="A119" s="10" t="s">
        <v>507</v>
      </c>
      <c r="B119" s="43" t="s">
        <v>508</v>
      </c>
      <c r="C119" s="8"/>
      <c r="D119" s="16"/>
    </row>
    <row r="120" spans="1:4" ht="90">
      <c r="A120" s="6" t="s">
        <v>519</v>
      </c>
      <c r="B120" s="44" t="s">
        <v>509</v>
      </c>
      <c r="C120" s="6"/>
      <c r="D120" s="16"/>
    </row>
    <row r="121" spans="1:4">
      <c r="A121" s="6"/>
      <c r="B121" s="44" t="s">
        <v>216</v>
      </c>
      <c r="C121" s="6" t="s">
        <v>10</v>
      </c>
      <c r="D121" s="16" t="e">
        <f>Профессиональное!E68</f>
        <v>#DIV/0!</v>
      </c>
    </row>
    <row r="122" spans="1:4">
      <c r="A122" s="6"/>
      <c r="B122" s="44" t="s">
        <v>510</v>
      </c>
      <c r="C122" s="6" t="s">
        <v>10</v>
      </c>
      <c r="D122" s="16" t="e">
        <f>Профессиональное!E69</f>
        <v>#DIV/0!</v>
      </c>
    </row>
    <row r="123" spans="1:4" ht="90">
      <c r="A123" s="6" t="s">
        <v>520</v>
      </c>
      <c r="B123" s="44" t="s">
        <v>521</v>
      </c>
      <c r="C123" s="6"/>
      <c r="D123" s="16"/>
    </row>
    <row r="124" spans="1:4">
      <c r="A124" s="26"/>
      <c r="B124" s="44" t="s">
        <v>216</v>
      </c>
      <c r="C124" s="6" t="s">
        <v>10</v>
      </c>
      <c r="D124" s="16" t="e">
        <f>Профессиональное!E75</f>
        <v>#DIV/0!</v>
      </c>
    </row>
    <row r="125" spans="1:4">
      <c r="A125" s="26"/>
      <c r="B125" s="44" t="s">
        <v>510</v>
      </c>
      <c r="C125" s="6" t="s">
        <v>10</v>
      </c>
      <c r="D125" s="16" t="e">
        <f>Профессиональное!E76</f>
        <v>#DIV/0!</v>
      </c>
    </row>
    <row r="126" spans="1:4" ht="90">
      <c r="A126" s="6" t="s">
        <v>535</v>
      </c>
      <c r="B126" s="44" t="s">
        <v>530</v>
      </c>
      <c r="C126" s="6"/>
      <c r="D126" s="16"/>
    </row>
    <row r="127" spans="1:4">
      <c r="A127" s="22"/>
      <c r="B127" s="44" t="s">
        <v>1445</v>
      </c>
      <c r="C127" s="6" t="s">
        <v>10</v>
      </c>
      <c r="D127" s="16" t="e">
        <f>Профессиональное!E82</f>
        <v>#DIV/0!</v>
      </c>
    </row>
    <row r="128" spans="1:4">
      <c r="A128" s="22"/>
      <c r="B128" s="44" t="s">
        <v>538</v>
      </c>
      <c r="C128" s="6" t="s">
        <v>10</v>
      </c>
      <c r="D128" s="16" t="e">
        <f>Профессиональное!E83</f>
        <v>#DIV/0!</v>
      </c>
    </row>
    <row r="129" spans="1:4" ht="90">
      <c r="A129" s="6" t="s">
        <v>479</v>
      </c>
      <c r="B129" s="44" t="s">
        <v>536</v>
      </c>
      <c r="C129" s="6"/>
      <c r="D129" s="16"/>
    </row>
    <row r="130" spans="1:4">
      <c r="A130" s="22"/>
      <c r="B130" s="44" t="s">
        <v>537</v>
      </c>
      <c r="C130" s="6" t="s">
        <v>10</v>
      </c>
      <c r="D130" s="16" t="e">
        <f>Профессиональное!E88</f>
        <v>#DIV/0!</v>
      </c>
    </row>
    <row r="131" spans="1:4">
      <c r="A131" s="22"/>
      <c r="B131" s="44" t="s">
        <v>1446</v>
      </c>
      <c r="C131" s="6" t="s">
        <v>10</v>
      </c>
      <c r="D131" s="16" t="e">
        <f>Профессиональное!E89</f>
        <v>#DIV/0!</v>
      </c>
    </row>
    <row r="132" spans="1:4" ht="75">
      <c r="A132" s="6" t="s">
        <v>544</v>
      </c>
      <c r="B132" s="44" t="s">
        <v>545</v>
      </c>
      <c r="C132" s="8"/>
      <c r="D132" s="16"/>
    </row>
    <row r="133" spans="1:4">
      <c r="A133" s="21"/>
      <c r="B133" s="44" t="s">
        <v>643</v>
      </c>
      <c r="C133" s="6" t="s">
        <v>10</v>
      </c>
      <c r="D133" s="16" t="e">
        <f>Профессиональное!E94</f>
        <v>#DIV/0!</v>
      </c>
    </row>
    <row r="134" spans="1:4">
      <c r="A134" s="21"/>
      <c r="B134" s="44" t="s">
        <v>1447</v>
      </c>
      <c r="C134" s="6" t="s">
        <v>10</v>
      </c>
      <c r="D134" s="16" t="e">
        <f>Профессиональное!E105</f>
        <v>#DIV/0!</v>
      </c>
    </row>
    <row r="135" spans="1:4" ht="75">
      <c r="A135" s="6" t="s">
        <v>566</v>
      </c>
      <c r="B135" s="44" t="s">
        <v>567</v>
      </c>
      <c r="C135" s="6" t="s">
        <v>10</v>
      </c>
      <c r="D135" s="16" t="e">
        <f>Профессиональное!E112</f>
        <v>#DIV/0!</v>
      </c>
    </row>
    <row r="136" spans="1:4" ht="105">
      <c r="A136" s="6" t="s">
        <v>579</v>
      </c>
      <c r="B136" s="44" t="s">
        <v>580</v>
      </c>
      <c r="C136" s="8"/>
      <c r="D136" s="16"/>
    </row>
    <row r="137" spans="1:4" ht="45">
      <c r="A137" s="21"/>
      <c r="B137" s="44" t="s">
        <v>1448</v>
      </c>
      <c r="C137" s="6" t="s">
        <v>10</v>
      </c>
      <c r="D137" s="16" t="e">
        <f>Профессиональное!E123</f>
        <v>#DIV/0!</v>
      </c>
    </row>
    <row r="138" spans="1:4" ht="30">
      <c r="A138" s="21"/>
      <c r="B138" s="44" t="s">
        <v>1449</v>
      </c>
      <c r="C138" s="6" t="s">
        <v>10</v>
      </c>
      <c r="D138" s="16" t="e">
        <f>Профессиональное!E124</f>
        <v>#DIV/0!</v>
      </c>
    </row>
    <row r="139" spans="1:4" ht="135">
      <c r="A139" s="6" t="s">
        <v>584</v>
      </c>
      <c r="B139" s="44" t="s">
        <v>585</v>
      </c>
      <c r="C139" s="8"/>
      <c r="D139" s="16"/>
    </row>
    <row r="140" spans="1:4" ht="45">
      <c r="A140" s="21"/>
      <c r="B140" s="44" t="s">
        <v>1448</v>
      </c>
      <c r="C140" s="6" t="s">
        <v>10</v>
      </c>
      <c r="D140" s="16" t="e">
        <f>Профессиональное!E130</f>
        <v>#DIV/0!</v>
      </c>
    </row>
    <row r="141" spans="1:4" ht="30">
      <c r="A141" s="21"/>
      <c r="B141" s="44" t="s">
        <v>1449</v>
      </c>
      <c r="C141" s="6" t="s">
        <v>10</v>
      </c>
      <c r="D141" s="16" t="e">
        <f>Профессиональное!E131</f>
        <v>#DIV/0!</v>
      </c>
    </row>
    <row r="142" spans="1:4" ht="60">
      <c r="A142" s="10" t="s">
        <v>587</v>
      </c>
      <c r="B142" s="43" t="s">
        <v>588</v>
      </c>
      <c r="C142" s="6"/>
      <c r="D142" s="16"/>
    </row>
    <row r="143" spans="1:4" ht="75">
      <c r="A143" s="6" t="s">
        <v>590</v>
      </c>
      <c r="B143" s="44" t="s">
        <v>589</v>
      </c>
      <c r="C143" s="6" t="s">
        <v>10</v>
      </c>
      <c r="D143" s="16" t="e">
        <f>Профессиональное!E137</f>
        <v>#DIV/0!</v>
      </c>
    </row>
    <row r="144" spans="1:4" ht="60">
      <c r="A144" s="6" t="s">
        <v>595</v>
      </c>
      <c r="B144" s="44" t="s">
        <v>596</v>
      </c>
      <c r="C144" s="6" t="s">
        <v>10</v>
      </c>
      <c r="D144" s="16" t="e">
        <f>Профессиональное!E140</f>
        <v>#DIV/0!</v>
      </c>
    </row>
    <row r="145" spans="1:4" ht="75">
      <c r="A145" s="6" t="s">
        <v>889</v>
      </c>
      <c r="B145" s="44" t="s">
        <v>606</v>
      </c>
      <c r="C145" s="6"/>
      <c r="D145" s="16"/>
    </row>
    <row r="146" spans="1:4">
      <c r="A146" s="26"/>
      <c r="B146" s="44" t="s">
        <v>216</v>
      </c>
      <c r="C146" s="6" t="s">
        <v>1428</v>
      </c>
      <c r="D146" s="16" t="e">
        <f>Профессиональное!E144</f>
        <v>#DIV/0!</v>
      </c>
    </row>
    <row r="147" spans="1:4">
      <c r="A147" s="26"/>
      <c r="B147" s="44" t="s">
        <v>273</v>
      </c>
      <c r="C147" s="6" t="s">
        <v>1428</v>
      </c>
      <c r="D147" s="16" t="e">
        <f>Профессиональное!E145</f>
        <v>#DIV/0!</v>
      </c>
    </row>
    <row r="148" spans="1:4" ht="60">
      <c r="A148" s="6" t="s">
        <v>605</v>
      </c>
      <c r="B148" s="44" t="s">
        <v>607</v>
      </c>
      <c r="C148" s="6"/>
      <c r="D148" s="16"/>
    </row>
    <row r="149" spans="1:4">
      <c r="A149" s="6"/>
      <c r="B149" s="44" t="s">
        <v>216</v>
      </c>
      <c r="C149" s="6" t="s">
        <v>1428</v>
      </c>
      <c r="D149" s="16" t="e">
        <f>Профессиональное!E157</f>
        <v>#DIV/0!</v>
      </c>
    </row>
    <row r="150" spans="1:4">
      <c r="A150" s="6"/>
      <c r="B150" s="44" t="s">
        <v>273</v>
      </c>
      <c r="C150" s="6" t="s">
        <v>1428</v>
      </c>
      <c r="D150" s="16" t="e">
        <f>Профессиональное!E158</f>
        <v>#DIV/0!</v>
      </c>
    </row>
    <row r="151" spans="1:4" ht="75">
      <c r="A151" s="6" t="s">
        <v>614</v>
      </c>
      <c r="B151" s="44" t="s">
        <v>615</v>
      </c>
      <c r="C151" s="6" t="s">
        <v>10</v>
      </c>
      <c r="D151" s="16" t="e">
        <f>Профессиональное!E162</f>
        <v>#DIV/0!</v>
      </c>
    </row>
    <row r="152" spans="1:4" ht="30">
      <c r="A152" s="8"/>
      <c r="B152" s="44" t="s">
        <v>621</v>
      </c>
      <c r="C152" s="6" t="s">
        <v>10</v>
      </c>
      <c r="D152" s="16" t="e">
        <f>Профессиональное!E166</f>
        <v>#DIV/0!</v>
      </c>
    </row>
    <row r="153" spans="1:4" ht="30">
      <c r="A153" s="8"/>
      <c r="B153" s="44" t="s">
        <v>626</v>
      </c>
      <c r="C153" s="6" t="s">
        <v>10</v>
      </c>
      <c r="D153" s="16" t="e">
        <f>Профессиональное!E178</f>
        <v>#DIV/0!</v>
      </c>
    </row>
    <row r="154" spans="1:4" ht="120">
      <c r="A154" s="6" t="s">
        <v>1450</v>
      </c>
      <c r="B154" s="19" t="s">
        <v>620</v>
      </c>
      <c r="C154" s="6"/>
      <c r="D154" s="16"/>
    </row>
    <row r="155" spans="1:4" ht="30">
      <c r="A155" s="8"/>
      <c r="B155" s="19" t="s">
        <v>621</v>
      </c>
      <c r="C155" s="6" t="s">
        <v>1427</v>
      </c>
      <c r="D155" s="9" t="e">
        <f>Профессиональное!E166</f>
        <v>#DIV/0!</v>
      </c>
    </row>
    <row r="156" spans="1:4" ht="30">
      <c r="A156" s="8"/>
      <c r="B156" s="19" t="s">
        <v>626</v>
      </c>
      <c r="C156" s="6" t="s">
        <v>1427</v>
      </c>
      <c r="D156" s="9" t="e">
        <f>Профессиональное!E178</f>
        <v>#DIV/0!</v>
      </c>
    </row>
    <row r="157" spans="1:4" ht="30">
      <c r="A157" s="10" t="s">
        <v>632</v>
      </c>
      <c r="B157" s="43" t="s">
        <v>633</v>
      </c>
      <c r="C157" s="8"/>
      <c r="D157" s="16"/>
    </row>
    <row r="158" spans="1:4" ht="75">
      <c r="A158" s="6" t="s">
        <v>635</v>
      </c>
      <c r="B158" s="44" t="s">
        <v>634</v>
      </c>
      <c r="C158" s="6" t="s">
        <v>10</v>
      </c>
      <c r="D158" s="16" t="e">
        <f>Профессиональное!E184</f>
        <v>#DIV/0!</v>
      </c>
    </row>
    <row r="159" spans="1:4" ht="45">
      <c r="A159" s="6" t="s">
        <v>641</v>
      </c>
      <c r="B159" s="44" t="s">
        <v>642</v>
      </c>
      <c r="C159" s="6"/>
      <c r="D159" s="16"/>
    </row>
    <row r="160" spans="1:4">
      <c r="A160" s="6"/>
      <c r="B160" s="44" t="s">
        <v>643</v>
      </c>
      <c r="C160" s="6" t="s">
        <v>10</v>
      </c>
      <c r="D160" s="16" t="e">
        <f>Профессиональное!E190</f>
        <v>#DIV/0!</v>
      </c>
    </row>
    <row r="161" spans="1:4">
      <c r="A161" s="6"/>
      <c r="B161" s="44" t="s">
        <v>1447</v>
      </c>
      <c r="C161" s="6" t="s">
        <v>10</v>
      </c>
      <c r="D161" s="16">
        <f>Профессиональное!E197</f>
        <v>0</v>
      </c>
    </row>
    <row r="162" spans="1:4" ht="45">
      <c r="A162" s="6" t="s">
        <v>656</v>
      </c>
      <c r="B162" s="44" t="s">
        <v>649</v>
      </c>
      <c r="C162" s="6"/>
      <c r="D162" s="16"/>
    </row>
    <row r="163" spans="1:4">
      <c r="A163" s="21"/>
      <c r="B163" s="44" t="s">
        <v>643</v>
      </c>
      <c r="C163" s="6" t="s">
        <v>10</v>
      </c>
      <c r="D163" s="16" t="e">
        <f>Профессиональное!E199</f>
        <v>#DIV/0!</v>
      </c>
    </row>
    <row r="164" spans="1:4">
      <c r="A164" s="21"/>
      <c r="B164" s="44" t="s">
        <v>650</v>
      </c>
      <c r="C164" s="6" t="s">
        <v>10</v>
      </c>
      <c r="D164" s="16" t="e">
        <f>Профессиональное!E206</f>
        <v>#DIV/0!</v>
      </c>
    </row>
    <row r="165" spans="1:4" ht="45">
      <c r="A165" s="10" t="s">
        <v>660</v>
      </c>
      <c r="B165" s="43" t="s">
        <v>661</v>
      </c>
      <c r="C165" s="8"/>
      <c r="D165" s="16"/>
    </row>
    <row r="166" spans="1:4" ht="60">
      <c r="A166" s="6" t="s">
        <v>663</v>
      </c>
      <c r="B166" s="44" t="s">
        <v>662</v>
      </c>
      <c r="C166" s="6" t="s">
        <v>10</v>
      </c>
      <c r="D166" s="16" t="e">
        <f>Профессиональное!E211</f>
        <v>#DIV/0!</v>
      </c>
    </row>
    <row r="167" spans="1:4" ht="45">
      <c r="A167" s="6" t="s">
        <v>668</v>
      </c>
      <c r="B167" s="44" t="s">
        <v>669</v>
      </c>
      <c r="C167" s="8"/>
      <c r="D167" s="16"/>
    </row>
    <row r="168" spans="1:4">
      <c r="A168" s="8"/>
      <c r="B168" s="44" t="s">
        <v>643</v>
      </c>
      <c r="C168" s="6" t="s">
        <v>10</v>
      </c>
      <c r="D168" s="16" t="e">
        <f>Профессиональное!E215</f>
        <v>#DIV/0!</v>
      </c>
    </row>
    <row r="169" spans="1:4">
      <c r="A169" s="8"/>
      <c r="B169" s="44" t="s">
        <v>650</v>
      </c>
      <c r="C169" s="6" t="s">
        <v>10</v>
      </c>
      <c r="D169" s="16" t="e">
        <f>Профессиональное!E218</f>
        <v>#DIV/0!</v>
      </c>
    </row>
    <row r="170" spans="1:4" ht="60">
      <c r="A170" s="10" t="s">
        <v>675</v>
      </c>
      <c r="B170" s="43" t="s">
        <v>676</v>
      </c>
      <c r="C170" s="8"/>
      <c r="D170" s="16"/>
    </row>
    <row r="171" spans="1:4">
      <c r="A171" s="6" t="s">
        <v>677</v>
      </c>
      <c r="B171" s="44" t="s">
        <v>1451</v>
      </c>
      <c r="C171" s="14"/>
      <c r="D171" s="16"/>
    </row>
    <row r="172" spans="1:4">
      <c r="A172" s="6"/>
      <c r="B172" s="44" t="s">
        <v>1454</v>
      </c>
      <c r="C172" s="14"/>
      <c r="D172" s="16"/>
    </row>
    <row r="173" spans="1:4">
      <c r="A173" s="6"/>
      <c r="B173" s="44" t="s">
        <v>682</v>
      </c>
      <c r="C173" s="14" t="s">
        <v>10</v>
      </c>
      <c r="D173" s="16" t="e">
        <f>Профессиональное!E224</f>
        <v>#DIV/0!</v>
      </c>
    </row>
    <row r="174" spans="1:4" ht="45">
      <c r="A174" s="8"/>
      <c r="B174" s="44" t="s">
        <v>683</v>
      </c>
      <c r="C174" s="14" t="s">
        <v>10</v>
      </c>
      <c r="D174" s="16" t="e">
        <f>Профессиональное!E227</f>
        <v>#DIV/0!</v>
      </c>
    </row>
    <row r="175" spans="1:4">
      <c r="A175" s="8"/>
      <c r="B175" s="44" t="s">
        <v>1453</v>
      </c>
      <c r="C175" s="8"/>
      <c r="D175" s="16"/>
    </row>
    <row r="176" spans="1:4">
      <c r="A176" s="8"/>
      <c r="B176" s="44" t="s">
        <v>682</v>
      </c>
      <c r="C176" s="14" t="s">
        <v>10</v>
      </c>
      <c r="D176" s="16" t="e">
        <f>Профессиональное!E231</f>
        <v>#DIV/0!</v>
      </c>
    </row>
    <row r="177" spans="1:4" ht="45">
      <c r="A177" s="8"/>
      <c r="B177" s="44" t="s">
        <v>690</v>
      </c>
      <c r="C177" s="14" t="s">
        <v>10</v>
      </c>
      <c r="D177" s="16" t="e">
        <f>Профессиональное!E234</f>
        <v>#DIV/0!</v>
      </c>
    </row>
    <row r="178" spans="1:4" ht="60">
      <c r="A178" s="10" t="s">
        <v>694</v>
      </c>
      <c r="B178" s="43" t="s">
        <v>695</v>
      </c>
      <c r="C178" s="8"/>
      <c r="D178" s="16"/>
    </row>
    <row r="179" spans="1:4" ht="75">
      <c r="A179" s="6" t="s">
        <v>697</v>
      </c>
      <c r="B179" s="44" t="s">
        <v>780</v>
      </c>
      <c r="C179" s="14"/>
      <c r="D179" s="16"/>
    </row>
    <row r="180" spans="1:4">
      <c r="A180" s="8"/>
      <c r="B180" s="44" t="s">
        <v>682</v>
      </c>
      <c r="C180" s="14" t="s">
        <v>10</v>
      </c>
      <c r="D180" s="16" t="e">
        <f>Профессиональное!E239</f>
        <v>#DIV/0!</v>
      </c>
    </row>
    <row r="181" spans="1:4">
      <c r="A181" s="8"/>
      <c r="B181" s="44" t="s">
        <v>702</v>
      </c>
      <c r="C181" s="14" t="s">
        <v>10</v>
      </c>
      <c r="D181" s="16" t="e">
        <f>Профессиональное!E244</f>
        <v>#DIV/0!</v>
      </c>
    </row>
    <row r="182" spans="1:4" ht="75">
      <c r="A182" s="6" t="s">
        <v>712</v>
      </c>
      <c r="B182" s="19" t="s">
        <v>713</v>
      </c>
      <c r="C182" s="14"/>
      <c r="D182" s="16"/>
    </row>
    <row r="183" spans="1:4">
      <c r="A183" s="6"/>
      <c r="B183" s="44" t="s">
        <v>682</v>
      </c>
      <c r="C183" s="14" t="s">
        <v>10</v>
      </c>
      <c r="D183" s="16" t="e">
        <f>Профессиональное!E248</f>
        <v>#DIV/0!</v>
      </c>
    </row>
    <row r="184" spans="1:4">
      <c r="A184" s="8"/>
      <c r="B184" s="44" t="s">
        <v>714</v>
      </c>
      <c r="C184" s="14" t="s">
        <v>10</v>
      </c>
      <c r="D184" s="16" t="e">
        <f>Профессиональное!E251</f>
        <v>#DIV/0!</v>
      </c>
    </row>
    <row r="185" spans="1:4" ht="30">
      <c r="A185" s="6" t="s">
        <v>723</v>
      </c>
      <c r="B185" s="44" t="s">
        <v>1455</v>
      </c>
      <c r="C185" s="8"/>
      <c r="D185" s="16"/>
    </row>
    <row r="186" spans="1:4" ht="60">
      <c r="A186" s="8"/>
      <c r="B186" s="44" t="s">
        <v>724</v>
      </c>
      <c r="C186" s="14" t="s">
        <v>1430</v>
      </c>
      <c r="D186" s="16" t="e">
        <f>Профессиональное!E255</f>
        <v>#DIV/0!</v>
      </c>
    </row>
    <row r="187" spans="1:4" ht="45">
      <c r="A187" s="8"/>
      <c r="B187" s="44" t="s">
        <v>730</v>
      </c>
      <c r="C187" s="14" t="s">
        <v>1430</v>
      </c>
      <c r="D187" s="16" t="e">
        <f>Профессиональное!E265</f>
        <v>#DIV/0!</v>
      </c>
    </row>
    <row r="188" spans="1:4" ht="60">
      <c r="A188" s="10" t="s">
        <v>760</v>
      </c>
      <c r="B188" s="43" t="s">
        <v>733</v>
      </c>
      <c r="C188" s="8"/>
      <c r="D188" s="16"/>
    </row>
    <row r="189" spans="1:4" ht="90">
      <c r="A189" s="6" t="s">
        <v>761</v>
      </c>
      <c r="B189" s="44" t="s">
        <v>734</v>
      </c>
      <c r="C189" s="14" t="s">
        <v>10</v>
      </c>
      <c r="D189" s="16" t="e">
        <f>Профессиональное!E269</f>
        <v>#DIV/0!</v>
      </c>
    </row>
    <row r="190" spans="1:4" ht="60">
      <c r="A190" s="10" t="s">
        <v>739</v>
      </c>
      <c r="B190" s="43" t="s">
        <v>740</v>
      </c>
      <c r="C190" s="8"/>
      <c r="D190" s="16"/>
    </row>
    <row r="191" spans="1:4" ht="75">
      <c r="A191" s="6" t="s">
        <v>742</v>
      </c>
      <c r="B191" s="44" t="s">
        <v>741</v>
      </c>
      <c r="C191" s="14"/>
      <c r="D191" s="16"/>
    </row>
    <row r="192" spans="1:4">
      <c r="A192" s="6"/>
      <c r="B192" s="44" t="s">
        <v>743</v>
      </c>
      <c r="C192" s="14" t="s">
        <v>10</v>
      </c>
      <c r="D192" s="16" t="e">
        <f>Профессиональное!E274</f>
        <v>#DIV/0!</v>
      </c>
    </row>
    <row r="193" spans="1:4">
      <c r="A193" s="6"/>
      <c r="B193" s="44" t="s">
        <v>748</v>
      </c>
      <c r="C193" s="14" t="s">
        <v>10</v>
      </c>
      <c r="D193" s="16" t="e">
        <f>Профессиональное!E277</f>
        <v>#DIV/0!</v>
      </c>
    </row>
    <row r="194" spans="1:4" ht="75">
      <c r="A194" s="6" t="s">
        <v>755</v>
      </c>
      <c r="B194" s="44" t="s">
        <v>754</v>
      </c>
      <c r="C194" s="14" t="s">
        <v>10</v>
      </c>
      <c r="D194" s="16" t="e">
        <f>Профессиональное!E280</f>
        <v>#DIV/0!</v>
      </c>
    </row>
    <row r="195" spans="1:4" ht="75">
      <c r="A195" s="6" t="s">
        <v>763</v>
      </c>
      <c r="B195" s="44" t="s">
        <v>762</v>
      </c>
      <c r="C195" s="14" t="s">
        <v>10</v>
      </c>
      <c r="D195" s="16" t="e">
        <f>Профессиональное!E283</f>
        <v>#DIV/0!</v>
      </c>
    </row>
    <row r="196" spans="1:4" ht="75">
      <c r="A196" s="6" t="s">
        <v>767</v>
      </c>
      <c r="B196" s="44" t="s">
        <v>768</v>
      </c>
      <c r="C196" s="14" t="s">
        <v>10</v>
      </c>
      <c r="D196" s="16" t="e">
        <f>Профессиональное!E286</f>
        <v>#DIV/0!</v>
      </c>
    </row>
    <row r="197" spans="1:4" ht="75">
      <c r="A197" s="6" t="s">
        <v>1008</v>
      </c>
      <c r="B197" s="44" t="s">
        <v>771</v>
      </c>
      <c r="C197" s="14" t="s">
        <v>10</v>
      </c>
      <c r="D197" s="16" t="e">
        <f>Профессиональное!E289</f>
        <v>#DIV/0!</v>
      </c>
    </row>
    <row r="198" spans="1:4" ht="75">
      <c r="A198" s="6" t="s">
        <v>1009</v>
      </c>
      <c r="B198" s="44" t="s">
        <v>774</v>
      </c>
      <c r="C198" s="14" t="s">
        <v>10</v>
      </c>
      <c r="D198" s="16" t="e">
        <f>Профессиональное!E292</f>
        <v>#DIV/0!</v>
      </c>
    </row>
    <row r="199" spans="1:4" ht="75">
      <c r="A199" s="26" t="s">
        <v>1010</v>
      </c>
      <c r="B199" s="44" t="s">
        <v>777</v>
      </c>
      <c r="C199" s="35" t="s">
        <v>10</v>
      </c>
      <c r="D199" s="36" t="e">
        <f>Профессиональное!E295</f>
        <v>#DIV/0!</v>
      </c>
    </row>
    <row r="200" spans="1:4">
      <c r="A200" s="52" t="s">
        <v>783</v>
      </c>
      <c r="B200" s="52"/>
      <c r="C200" s="52"/>
      <c r="D200" s="52"/>
    </row>
    <row r="201" spans="1:4" ht="30">
      <c r="A201" s="37" t="s">
        <v>785</v>
      </c>
      <c r="B201" s="43" t="s">
        <v>784</v>
      </c>
      <c r="C201" s="38"/>
      <c r="D201" s="9"/>
    </row>
    <row r="202" spans="1:4" ht="75">
      <c r="A202" s="6" t="s">
        <v>790</v>
      </c>
      <c r="B202" s="44" t="s">
        <v>786</v>
      </c>
      <c r="C202" s="6" t="s">
        <v>10</v>
      </c>
      <c r="D202" s="9" t="e">
        <f>Высшее!E10</f>
        <v>#DIV/0!</v>
      </c>
    </row>
    <row r="203" spans="1:4" ht="90">
      <c r="A203" s="6" t="s">
        <v>795</v>
      </c>
      <c r="B203" s="44" t="s">
        <v>791</v>
      </c>
      <c r="C203" s="6" t="s">
        <v>10</v>
      </c>
      <c r="D203" s="9" t="e">
        <f>Высшее!E13</f>
        <v>#DIV/0!</v>
      </c>
    </row>
    <row r="204" spans="1:4" ht="30">
      <c r="A204" s="10" t="s">
        <v>797</v>
      </c>
      <c r="B204" s="43" t="s">
        <v>796</v>
      </c>
      <c r="C204" s="6"/>
      <c r="D204" s="9"/>
    </row>
    <row r="205" spans="1:4" ht="105">
      <c r="A205" s="6" t="s">
        <v>798</v>
      </c>
      <c r="B205" s="44" t="s">
        <v>799</v>
      </c>
      <c r="C205" s="6"/>
      <c r="D205" s="9"/>
    </row>
    <row r="206" spans="1:4">
      <c r="A206" s="6"/>
      <c r="B206" s="44" t="s">
        <v>800</v>
      </c>
      <c r="C206" s="6" t="s">
        <v>10</v>
      </c>
      <c r="D206" s="9" t="e">
        <f>Высшее!E18</f>
        <v>#DIV/0!</v>
      </c>
    </row>
    <row r="207" spans="1:4">
      <c r="A207" s="6"/>
      <c r="B207" s="44" t="s">
        <v>781</v>
      </c>
      <c r="C207" s="6" t="s">
        <v>10</v>
      </c>
      <c r="D207" s="9" t="e">
        <f>Высшее!E19</f>
        <v>#DIV/0!</v>
      </c>
    </row>
    <row r="208" spans="1:4">
      <c r="A208" s="6"/>
      <c r="B208" s="44" t="s">
        <v>801</v>
      </c>
      <c r="C208" s="6" t="s">
        <v>10</v>
      </c>
      <c r="D208" s="9" t="e">
        <f>Высшее!E20</f>
        <v>#DIV/0!</v>
      </c>
    </row>
    <row r="209" spans="1:4" ht="60">
      <c r="A209" s="6" t="s">
        <v>810</v>
      </c>
      <c r="B209" s="44" t="s">
        <v>809</v>
      </c>
      <c r="C209" s="6" t="s">
        <v>10</v>
      </c>
      <c r="D209" s="9" t="e">
        <f>Высшее!E26</f>
        <v>#DIV/0!</v>
      </c>
    </row>
    <row r="210" spans="1:4" ht="75">
      <c r="A210" s="6" t="s">
        <v>814</v>
      </c>
      <c r="B210" s="44" t="s">
        <v>815</v>
      </c>
      <c r="C210" s="6"/>
      <c r="D210" s="9"/>
    </row>
    <row r="211" spans="1:4">
      <c r="A211" s="8"/>
      <c r="B211" s="44" t="s">
        <v>816</v>
      </c>
      <c r="C211" s="6" t="s">
        <v>10</v>
      </c>
      <c r="D211" s="9" t="e">
        <f>Высшее!E30</f>
        <v>#DIV/0!</v>
      </c>
    </row>
    <row r="212" spans="1:4">
      <c r="A212" s="8"/>
      <c r="B212" s="44" t="s">
        <v>819</v>
      </c>
      <c r="C212" s="6" t="s">
        <v>10</v>
      </c>
      <c r="D212" s="9" t="e">
        <f>Высшее!E31</f>
        <v>#DIV/0!</v>
      </c>
    </row>
    <row r="213" spans="1:4">
      <c r="A213" s="8"/>
      <c r="B213" s="44" t="s">
        <v>820</v>
      </c>
      <c r="C213" s="6" t="s">
        <v>10</v>
      </c>
      <c r="D213" s="9" t="e">
        <f>Высшее!E32</f>
        <v>#DIV/0!</v>
      </c>
    </row>
    <row r="214" spans="1:4" ht="60">
      <c r="A214" s="10" t="s">
        <v>832</v>
      </c>
      <c r="B214" s="43" t="s">
        <v>831</v>
      </c>
      <c r="C214" s="8"/>
      <c r="D214" s="9"/>
    </row>
    <row r="215" spans="1:4" ht="75">
      <c r="A215" s="6" t="s">
        <v>833</v>
      </c>
      <c r="B215" s="44" t="s">
        <v>1456</v>
      </c>
      <c r="C215" s="6"/>
      <c r="D215" s="9"/>
    </row>
    <row r="216" spans="1:4">
      <c r="A216" s="6"/>
      <c r="B216" s="44" t="s">
        <v>1457</v>
      </c>
      <c r="C216" s="6" t="s">
        <v>10</v>
      </c>
      <c r="D216" s="9" t="e">
        <f>Высшее!E41</f>
        <v>#DIV/0!</v>
      </c>
    </row>
    <row r="217" spans="1:4">
      <c r="A217" s="6"/>
      <c r="B217" s="44" t="s">
        <v>1458</v>
      </c>
      <c r="C217" s="6" t="s">
        <v>10</v>
      </c>
      <c r="D217" s="9" t="e">
        <f>Высшее!E42</f>
        <v>#DIV/0!</v>
      </c>
    </row>
    <row r="218" spans="1:4" ht="75">
      <c r="A218" s="6" t="s">
        <v>841</v>
      </c>
      <c r="B218" s="44" t="s">
        <v>840</v>
      </c>
      <c r="C218" s="6" t="s">
        <v>10</v>
      </c>
      <c r="D218" s="9" t="e">
        <f>Высшее!E46</f>
        <v>#DIV/0!</v>
      </c>
    </row>
    <row r="219" spans="1:4" ht="90">
      <c r="A219" s="6" t="s">
        <v>846</v>
      </c>
      <c r="B219" s="44" t="s">
        <v>845</v>
      </c>
      <c r="C219" s="6" t="s">
        <v>1236</v>
      </c>
      <c r="D219" s="9" t="e">
        <f>Высшее!E50</f>
        <v>#DIV/0!</v>
      </c>
    </row>
    <row r="220" spans="1:4" ht="60">
      <c r="A220" s="6" t="s">
        <v>851</v>
      </c>
      <c r="B220" s="44" t="s">
        <v>850</v>
      </c>
      <c r="C220" s="6" t="s">
        <v>1236</v>
      </c>
      <c r="D220" s="9" t="e">
        <f>Высшее!E53</f>
        <v>#DIV/0!</v>
      </c>
    </row>
    <row r="221" spans="1:4" ht="60">
      <c r="A221" s="6" t="s">
        <v>859</v>
      </c>
      <c r="B221" s="44" t="s">
        <v>858</v>
      </c>
      <c r="C221" s="6" t="s">
        <v>10</v>
      </c>
      <c r="D221" s="9" t="e">
        <f>Высшее!E59</f>
        <v>#DIV/0!</v>
      </c>
    </row>
    <row r="222" spans="1:4" ht="60">
      <c r="A222" s="6" t="s">
        <v>865</v>
      </c>
      <c r="B222" s="44" t="s">
        <v>866</v>
      </c>
      <c r="C222" s="6" t="s">
        <v>10</v>
      </c>
      <c r="D222" s="9" t="e">
        <f>Высшее!E63</f>
        <v>#DIV/0!</v>
      </c>
    </row>
    <row r="223" spans="1:4" ht="75">
      <c r="A223" s="6" t="s">
        <v>870</v>
      </c>
      <c r="B223" s="44" t="s">
        <v>871</v>
      </c>
      <c r="C223" s="6" t="s">
        <v>10</v>
      </c>
      <c r="D223" s="9" t="e">
        <f>Высшее!E66</f>
        <v>#DIV/0!</v>
      </c>
    </row>
    <row r="224" spans="1:4" ht="60">
      <c r="A224" s="10" t="s">
        <v>874</v>
      </c>
      <c r="B224" s="43" t="s">
        <v>875</v>
      </c>
      <c r="C224" s="6"/>
      <c r="D224" s="9"/>
    </row>
    <row r="225" spans="1:4" ht="45">
      <c r="A225" s="6" t="s">
        <v>877</v>
      </c>
      <c r="B225" s="44" t="s">
        <v>876</v>
      </c>
      <c r="C225" s="6" t="s">
        <v>10</v>
      </c>
      <c r="D225" s="9" t="e">
        <f>Высшее!E70</f>
        <v>#DIV/0!</v>
      </c>
    </row>
    <row r="226" spans="1:4" ht="30">
      <c r="A226" s="6" t="s">
        <v>882</v>
      </c>
      <c r="B226" s="44" t="s">
        <v>883</v>
      </c>
      <c r="C226" s="6" t="s">
        <v>10</v>
      </c>
      <c r="D226" s="9" t="e">
        <f>Высшее!E73</f>
        <v>#DIV/0!</v>
      </c>
    </row>
    <row r="227" spans="1:4" ht="45">
      <c r="A227" s="6" t="s">
        <v>1459</v>
      </c>
      <c r="B227" s="44" t="s">
        <v>888</v>
      </c>
      <c r="C227" s="6"/>
      <c r="D227" s="9"/>
    </row>
    <row r="228" spans="1:4">
      <c r="A228" s="26"/>
      <c r="B228" s="44" t="s">
        <v>216</v>
      </c>
      <c r="C228" s="6" t="s">
        <v>1428</v>
      </c>
      <c r="D228" s="9" t="e">
        <f>Высшее!E77</f>
        <v>#DIV/0!</v>
      </c>
    </row>
    <row r="229" spans="1:4">
      <c r="A229" s="26"/>
      <c r="B229" s="44" t="s">
        <v>273</v>
      </c>
      <c r="C229" s="6" t="s">
        <v>1428</v>
      </c>
      <c r="D229" s="9" t="e">
        <f>Высшее!E78</f>
        <v>#DIV/0!</v>
      </c>
    </row>
    <row r="230" spans="1:4" ht="45">
      <c r="A230" s="6" t="s">
        <v>902</v>
      </c>
      <c r="B230" s="44" t="s">
        <v>896</v>
      </c>
      <c r="C230" s="6" t="s">
        <v>10</v>
      </c>
      <c r="D230" s="9" t="e">
        <f>Высшее!E82</f>
        <v>#DIV/0!</v>
      </c>
    </row>
    <row r="231" spans="1:4" ht="30">
      <c r="A231" s="6" t="s">
        <v>901</v>
      </c>
      <c r="B231" s="44" t="s">
        <v>903</v>
      </c>
      <c r="C231" s="6" t="s">
        <v>1427</v>
      </c>
      <c r="D231" s="9" t="e">
        <f>Высшее!E85</f>
        <v>#DIV/0!</v>
      </c>
    </row>
    <row r="232" spans="1:4" ht="30">
      <c r="A232" s="10" t="s">
        <v>909</v>
      </c>
      <c r="B232" s="43" t="s">
        <v>910</v>
      </c>
      <c r="C232" s="8"/>
      <c r="D232" s="9"/>
    </row>
    <row r="233" spans="1:4" ht="45">
      <c r="A233" s="6" t="s">
        <v>912</v>
      </c>
      <c r="B233" s="44" t="s">
        <v>911</v>
      </c>
      <c r="C233" s="6" t="s">
        <v>10</v>
      </c>
      <c r="D233" s="9" t="e">
        <f>Высшее!E91</f>
        <v>#DIV/0!</v>
      </c>
    </row>
    <row r="234" spans="1:4" ht="60">
      <c r="A234" s="6" t="s">
        <v>920</v>
      </c>
      <c r="B234" s="44" t="s">
        <v>919</v>
      </c>
      <c r="C234" s="6" t="s">
        <v>10</v>
      </c>
      <c r="D234" s="9" t="e">
        <f>Высшее!E96</f>
        <v>#DIV/0!</v>
      </c>
    </row>
    <row r="235" spans="1:4" ht="45">
      <c r="A235" s="10" t="s">
        <v>926</v>
      </c>
      <c r="B235" s="43" t="s">
        <v>927</v>
      </c>
      <c r="C235" s="8"/>
      <c r="D235" s="9"/>
    </row>
    <row r="236" spans="1:4" ht="75">
      <c r="A236" s="6" t="s">
        <v>929</v>
      </c>
      <c r="B236" s="44" t="s">
        <v>928</v>
      </c>
      <c r="C236" s="6" t="s">
        <v>10</v>
      </c>
      <c r="D236" s="9" t="e">
        <f>Высшее!E102</f>
        <v>#DIV/0!</v>
      </c>
    </row>
    <row r="237" spans="1:4" ht="60">
      <c r="A237" s="6" t="s">
        <v>935</v>
      </c>
      <c r="B237" s="44" t="s">
        <v>934</v>
      </c>
      <c r="C237" s="6" t="s">
        <v>10</v>
      </c>
      <c r="D237" s="9" t="e">
        <f>Высшее!E105</f>
        <v>#DIV/0!</v>
      </c>
    </row>
    <row r="238" spans="1:4" ht="45">
      <c r="A238" s="10" t="s">
        <v>938</v>
      </c>
      <c r="B238" s="43" t="s">
        <v>939</v>
      </c>
      <c r="C238" s="8"/>
      <c r="D238" s="9"/>
    </row>
    <row r="239" spans="1:4" ht="75">
      <c r="A239" s="6" t="s">
        <v>941</v>
      </c>
      <c r="B239" s="44" t="s">
        <v>940</v>
      </c>
      <c r="C239" s="14" t="s">
        <v>10</v>
      </c>
      <c r="D239" s="9" t="e">
        <f>Высшее!E109</f>
        <v>#DIV/0!</v>
      </c>
    </row>
    <row r="240" spans="1:4" ht="30">
      <c r="A240" s="6" t="s">
        <v>949</v>
      </c>
      <c r="B240" s="44" t="s">
        <v>948</v>
      </c>
      <c r="C240" s="14" t="s">
        <v>1430</v>
      </c>
      <c r="D240" s="9" t="e">
        <f>Высшее!E114</f>
        <v>#DIV/0!</v>
      </c>
    </row>
    <row r="241" spans="1:4" ht="45">
      <c r="A241" s="10" t="s">
        <v>953</v>
      </c>
      <c r="B241" s="43" t="s">
        <v>954</v>
      </c>
      <c r="C241" s="8"/>
      <c r="D241" s="9"/>
    </row>
    <row r="242" spans="1:4" ht="60">
      <c r="A242" s="6" t="s">
        <v>956</v>
      </c>
      <c r="B242" s="44" t="s">
        <v>955</v>
      </c>
      <c r="C242" s="14" t="s">
        <v>10</v>
      </c>
      <c r="D242" s="9" t="e">
        <f>Высшее!E118</f>
        <v>#DIV/0!</v>
      </c>
    </row>
    <row r="243" spans="1:4" ht="60">
      <c r="A243" s="10" t="s">
        <v>961</v>
      </c>
      <c r="B243" s="43" t="s">
        <v>962</v>
      </c>
      <c r="C243" s="8"/>
      <c r="D243" s="9"/>
    </row>
    <row r="244" spans="1:4" ht="45">
      <c r="A244" s="6" t="s">
        <v>964</v>
      </c>
      <c r="B244" s="44" t="s">
        <v>963</v>
      </c>
      <c r="C244" s="14" t="s">
        <v>10</v>
      </c>
      <c r="D244" s="9" t="e">
        <f>Высшее!E122</f>
        <v>#DIV/0!</v>
      </c>
    </row>
    <row r="245" spans="1:4" ht="30">
      <c r="A245" s="6" t="s">
        <v>969</v>
      </c>
      <c r="B245" s="44" t="s">
        <v>970</v>
      </c>
      <c r="C245" s="14" t="s">
        <v>1430</v>
      </c>
      <c r="D245" s="9" t="e">
        <f>Высшее!E125</f>
        <v>#DIV/0!</v>
      </c>
    </row>
    <row r="246" spans="1:4" ht="75">
      <c r="A246" s="6" t="s">
        <v>975</v>
      </c>
      <c r="B246" s="44" t="s">
        <v>976</v>
      </c>
      <c r="C246" s="14" t="s">
        <v>10</v>
      </c>
      <c r="D246" s="9" t="e">
        <f>Высшее!E129</f>
        <v>#DIV/0!</v>
      </c>
    </row>
    <row r="247" spans="1:4" ht="120">
      <c r="A247" s="6" t="s">
        <v>979</v>
      </c>
      <c r="B247" s="44" t="s">
        <v>980</v>
      </c>
      <c r="C247" s="14" t="s">
        <v>10</v>
      </c>
      <c r="D247" s="9" t="e">
        <f>Высшее!E132</f>
        <v>#DIV/0!</v>
      </c>
    </row>
    <row r="248" spans="1:4" ht="45">
      <c r="A248" s="10" t="s">
        <v>983</v>
      </c>
      <c r="B248" s="43" t="s">
        <v>984</v>
      </c>
      <c r="C248" s="8"/>
      <c r="D248" s="9"/>
    </row>
    <row r="249" spans="1:4" ht="45">
      <c r="A249" s="6" t="s">
        <v>985</v>
      </c>
      <c r="B249" s="44" t="s">
        <v>1460</v>
      </c>
      <c r="C249" s="14"/>
      <c r="D249" s="9"/>
    </row>
    <row r="250" spans="1:4">
      <c r="A250" s="6"/>
      <c r="B250" s="44" t="s">
        <v>743</v>
      </c>
      <c r="C250" s="14" t="s">
        <v>10</v>
      </c>
      <c r="D250" s="9" t="e">
        <f>Высшее!E137</f>
        <v>#DIV/0!</v>
      </c>
    </row>
    <row r="251" spans="1:4">
      <c r="A251" s="6"/>
      <c r="B251" s="44" t="s">
        <v>748</v>
      </c>
      <c r="C251" s="14" t="s">
        <v>10</v>
      </c>
      <c r="D251" s="9" t="e">
        <f>Высшее!E138</f>
        <v>#DIV/0!</v>
      </c>
    </row>
    <row r="252" spans="1:4" ht="30">
      <c r="A252" s="6" t="s">
        <v>994</v>
      </c>
      <c r="B252" s="44" t="s">
        <v>995</v>
      </c>
      <c r="C252" s="14"/>
      <c r="D252" s="9"/>
    </row>
    <row r="253" spans="1:4">
      <c r="A253" s="6"/>
      <c r="B253" s="44" t="s">
        <v>743</v>
      </c>
      <c r="C253" s="14" t="s">
        <v>10</v>
      </c>
      <c r="D253" s="9" t="e">
        <f>Высшее!E144</f>
        <v>#DIV/0!</v>
      </c>
    </row>
    <row r="254" spans="1:4">
      <c r="A254" s="6"/>
      <c r="B254" s="44" t="s">
        <v>996</v>
      </c>
      <c r="C254" s="14" t="s">
        <v>10</v>
      </c>
      <c r="D254" s="9" t="e">
        <f>Высшее!E145</f>
        <v>#DIV/0!</v>
      </c>
    </row>
    <row r="255" spans="1:4" ht="30">
      <c r="A255" s="6" t="s">
        <v>1002</v>
      </c>
      <c r="B255" s="44" t="s">
        <v>1003</v>
      </c>
      <c r="C255" s="14"/>
      <c r="D255" s="9"/>
    </row>
    <row r="256" spans="1:4">
      <c r="A256" s="6"/>
      <c r="B256" s="44" t="s">
        <v>743</v>
      </c>
      <c r="C256" s="14" t="s">
        <v>10</v>
      </c>
      <c r="D256" s="9" t="e">
        <f>Высшее!E151</f>
        <v>#DIV/0!</v>
      </c>
    </row>
    <row r="257" spans="1:4">
      <c r="A257" s="6"/>
      <c r="B257" s="44" t="s">
        <v>748</v>
      </c>
      <c r="C257" s="14" t="s">
        <v>10</v>
      </c>
      <c r="D257" s="9" t="e">
        <f>Высшее!E152</f>
        <v>#DIV/0!</v>
      </c>
    </row>
    <row r="258" spans="1:4">
      <c r="A258" s="52" t="s">
        <v>1011</v>
      </c>
      <c r="B258" s="52"/>
      <c r="C258" s="52"/>
      <c r="D258" s="52"/>
    </row>
    <row r="259" spans="1:4">
      <c r="A259" s="52" t="s">
        <v>1012</v>
      </c>
      <c r="B259" s="52"/>
      <c r="C259" s="52"/>
      <c r="D259" s="52"/>
    </row>
    <row r="260" spans="1:4" ht="30">
      <c r="A260" s="10" t="s">
        <v>1014</v>
      </c>
      <c r="B260" s="43" t="s">
        <v>1013</v>
      </c>
      <c r="C260" s="8"/>
      <c r="D260" s="9"/>
    </row>
    <row r="261" spans="1:4" ht="60">
      <c r="A261" s="6" t="s">
        <v>1016</v>
      </c>
      <c r="B261" s="44" t="s">
        <v>1015</v>
      </c>
      <c r="C261" s="6" t="s">
        <v>10</v>
      </c>
      <c r="D261" s="9">
        <f>Дополнительное!E10</f>
        <v>110.77844311377245</v>
      </c>
    </row>
    <row r="262" spans="1:4" ht="45">
      <c r="A262" s="10" t="s">
        <v>1027</v>
      </c>
      <c r="B262" s="43" t="s">
        <v>1028</v>
      </c>
      <c r="C262" s="6"/>
      <c r="D262" s="9"/>
    </row>
    <row r="263" spans="1:4" ht="90">
      <c r="A263" s="6" t="s">
        <v>1030</v>
      </c>
      <c r="B263" s="44" t="s">
        <v>1029</v>
      </c>
      <c r="C263" s="6" t="s">
        <v>10</v>
      </c>
      <c r="D263" s="9">
        <f>Дополнительное!E19</f>
        <v>57.549407114624508</v>
      </c>
    </row>
    <row r="264" spans="1:4" ht="45">
      <c r="A264" s="10" t="s">
        <v>1055</v>
      </c>
      <c r="B264" s="43" t="s">
        <v>1056</v>
      </c>
      <c r="C264" s="8"/>
      <c r="D264" s="9"/>
    </row>
    <row r="265" spans="1:4" ht="60">
      <c r="A265" s="6" t="s">
        <v>1058</v>
      </c>
      <c r="B265" s="44" t="s">
        <v>1057</v>
      </c>
      <c r="C265" s="6" t="s">
        <v>10</v>
      </c>
      <c r="D265" s="9" t="e">
        <f>Дополнительное!E44</f>
        <v>#DIV/0!</v>
      </c>
    </row>
    <row r="266" spans="1:4" ht="60">
      <c r="A266" s="10" t="s">
        <v>1064</v>
      </c>
      <c r="B266" s="43" t="s">
        <v>1065</v>
      </c>
      <c r="C266" s="6"/>
      <c r="D266" s="9"/>
    </row>
    <row r="267" spans="1:4" ht="30">
      <c r="A267" s="6" t="s">
        <v>1067</v>
      </c>
      <c r="B267" s="44" t="s">
        <v>1066</v>
      </c>
      <c r="C267" s="6" t="s">
        <v>1427</v>
      </c>
      <c r="D267" s="9">
        <f>Дополнительное!E49</f>
        <v>142.22527472527474</v>
      </c>
    </row>
    <row r="268" spans="1:4" ht="45">
      <c r="A268" s="6" t="s">
        <v>1072</v>
      </c>
      <c r="B268" s="44" t="s">
        <v>1073</v>
      </c>
      <c r="C268" s="6"/>
      <c r="D268" s="9"/>
    </row>
    <row r="269" spans="1:4">
      <c r="A269" s="6"/>
      <c r="B269" s="44" t="s">
        <v>238</v>
      </c>
      <c r="C269" s="6" t="s">
        <v>10</v>
      </c>
      <c r="D269" s="9">
        <f>Дополнительное!E53</f>
        <v>100</v>
      </c>
    </row>
    <row r="270" spans="1:4">
      <c r="A270" s="6"/>
      <c r="B270" s="44" t="s">
        <v>77</v>
      </c>
      <c r="C270" s="6" t="s">
        <v>10</v>
      </c>
      <c r="D270" s="9">
        <f>Дополнительное!E54</f>
        <v>100</v>
      </c>
    </row>
    <row r="271" spans="1:4">
      <c r="A271" s="6"/>
      <c r="B271" s="44" t="s">
        <v>78</v>
      </c>
      <c r="C271" s="6" t="s">
        <v>10</v>
      </c>
      <c r="D271" s="9">
        <f>Дополнительное!E55</f>
        <v>100</v>
      </c>
    </row>
    <row r="272" spans="1:4" ht="30">
      <c r="A272" s="6" t="s">
        <v>1082</v>
      </c>
      <c r="B272" s="44" t="s">
        <v>1083</v>
      </c>
      <c r="C272" s="6"/>
      <c r="D272" s="9"/>
    </row>
    <row r="273" spans="1:4">
      <c r="A273" s="26"/>
      <c r="B273" s="44" t="s">
        <v>216</v>
      </c>
      <c r="C273" s="6" t="s">
        <v>1428</v>
      </c>
      <c r="D273" s="9">
        <f>Дополнительное!E61</f>
        <v>0.79670329670329665</v>
      </c>
    </row>
    <row r="274" spans="1:4">
      <c r="A274" s="26"/>
      <c r="B274" s="44" t="s">
        <v>273</v>
      </c>
      <c r="C274" s="6" t="s">
        <v>1428</v>
      </c>
      <c r="D274" s="9">
        <f>Дополнительное!E62</f>
        <v>2.7472527472527472E-2</v>
      </c>
    </row>
    <row r="275" spans="1:4" ht="60">
      <c r="A275" s="10" t="s">
        <v>1089</v>
      </c>
      <c r="B275" s="43" t="s">
        <v>1088</v>
      </c>
      <c r="C275" s="8"/>
      <c r="D275" s="9"/>
    </row>
    <row r="276" spans="1:4" ht="30">
      <c r="A276" s="6" t="s">
        <v>1091</v>
      </c>
      <c r="B276" s="44" t="s">
        <v>1090</v>
      </c>
      <c r="C276" s="6" t="s">
        <v>10</v>
      </c>
      <c r="D276" s="9">
        <f>Дополнительное!E67</f>
        <v>100</v>
      </c>
    </row>
    <row r="277" spans="1:4" ht="45">
      <c r="A277" s="10" t="s">
        <v>1105</v>
      </c>
      <c r="B277" s="43" t="s">
        <v>1106</v>
      </c>
      <c r="C277" s="8"/>
      <c r="D277" s="9"/>
    </row>
    <row r="278" spans="1:4" ht="45">
      <c r="A278" s="6" t="s">
        <v>1108</v>
      </c>
      <c r="B278" s="44" t="s">
        <v>1107</v>
      </c>
      <c r="C278" s="6" t="s">
        <v>1430</v>
      </c>
      <c r="D278" s="9">
        <f>Дополнительное!E75</f>
        <v>16.225549450549451</v>
      </c>
    </row>
    <row r="279" spans="1:4" ht="45">
      <c r="A279" s="6" t="s">
        <v>1490</v>
      </c>
      <c r="B279" s="44" t="s">
        <v>1112</v>
      </c>
      <c r="C279" s="6" t="s">
        <v>10</v>
      </c>
      <c r="D279" s="9">
        <f>Дополнительное!E78</f>
        <v>19.503564111681143</v>
      </c>
    </row>
    <row r="280" spans="1:4" ht="45">
      <c r="A280" s="10" t="s">
        <v>1115</v>
      </c>
      <c r="B280" s="43" t="s">
        <v>1114</v>
      </c>
      <c r="C280" s="8"/>
      <c r="D280" s="9"/>
    </row>
    <row r="281" spans="1:4" ht="30">
      <c r="A281" s="6" t="s">
        <v>1116</v>
      </c>
      <c r="B281" s="44" t="s">
        <v>1117</v>
      </c>
      <c r="C281" s="14" t="s">
        <v>10</v>
      </c>
      <c r="D281" s="9">
        <f>Дополнительное!E82</f>
        <v>0</v>
      </c>
    </row>
    <row r="282" spans="1:4" ht="45">
      <c r="A282" s="10" t="s">
        <v>1123</v>
      </c>
      <c r="B282" s="43" t="s">
        <v>1122</v>
      </c>
      <c r="C282" s="8"/>
      <c r="D282" s="9"/>
    </row>
    <row r="283" spans="1:4" ht="30">
      <c r="A283" s="6" t="s">
        <v>1125</v>
      </c>
      <c r="B283" s="44" t="s">
        <v>1124</v>
      </c>
      <c r="C283" s="14" t="s">
        <v>10</v>
      </c>
      <c r="D283" s="9">
        <f>Дополнительное!E86</f>
        <v>100</v>
      </c>
    </row>
    <row r="284" spans="1:4" ht="30">
      <c r="A284" s="6" t="s">
        <v>1128</v>
      </c>
      <c r="B284" s="44" t="s">
        <v>1129</v>
      </c>
      <c r="C284" s="14" t="s">
        <v>10</v>
      </c>
      <c r="D284" s="9">
        <f>Дополнительное!E89</f>
        <v>100</v>
      </c>
    </row>
    <row r="285" spans="1:4" ht="45">
      <c r="A285" s="6" t="s">
        <v>1132</v>
      </c>
      <c r="B285" s="44" t="s">
        <v>1133</v>
      </c>
      <c r="C285" s="14" t="s">
        <v>10</v>
      </c>
      <c r="D285" s="9">
        <f>Дополнительное!E92</f>
        <v>0</v>
      </c>
    </row>
    <row r="286" spans="1:4" ht="45">
      <c r="A286" s="6" t="s">
        <v>1136</v>
      </c>
      <c r="B286" s="44" t="s">
        <v>1137</v>
      </c>
      <c r="C286" s="14" t="s">
        <v>10</v>
      </c>
      <c r="D286" s="9">
        <f>Дополнительное!E95</f>
        <v>0</v>
      </c>
    </row>
    <row r="287" spans="1:4" ht="30">
      <c r="A287" s="10" t="s">
        <v>1141</v>
      </c>
      <c r="B287" s="43" t="s">
        <v>1140</v>
      </c>
      <c r="C287" s="8"/>
      <c r="D287" s="9"/>
    </row>
    <row r="288" spans="1:4" ht="90">
      <c r="A288" s="6" t="s">
        <v>1142</v>
      </c>
      <c r="B288" s="44" t="s">
        <v>1461</v>
      </c>
      <c r="C288" s="14"/>
      <c r="D288" s="9"/>
    </row>
    <row r="289" spans="1:4">
      <c r="A289" s="6"/>
      <c r="B289" s="44" t="s">
        <v>1462</v>
      </c>
      <c r="C289" s="14" t="s">
        <v>10</v>
      </c>
      <c r="D289" s="9" t="e">
        <f>Дополнительное!E100</f>
        <v>#DIV/0!</v>
      </c>
    </row>
    <row r="290" spans="1:4">
      <c r="A290" s="6"/>
      <c r="B290" s="44" t="s">
        <v>1463</v>
      </c>
      <c r="C290" s="14" t="s">
        <v>10</v>
      </c>
      <c r="D290" s="9" t="e">
        <f>Дополнительное!E101</f>
        <v>#DIV/0!</v>
      </c>
    </row>
    <row r="291" spans="1:4" ht="30">
      <c r="A291" s="6"/>
      <c r="B291" s="44" t="s">
        <v>1464</v>
      </c>
      <c r="C291" s="14" t="s">
        <v>10</v>
      </c>
      <c r="D291" s="9" t="e">
        <f>Дополнительное!E102</f>
        <v>#DIV/0!</v>
      </c>
    </row>
    <row r="292" spans="1:4">
      <c r="A292" s="6"/>
      <c r="B292" s="44" t="s">
        <v>1465</v>
      </c>
      <c r="C292" s="14" t="s">
        <v>10</v>
      </c>
      <c r="D292" s="9" t="e">
        <f>Дополнительное!E103</f>
        <v>#DIV/0!</v>
      </c>
    </row>
    <row r="293" spans="1:4">
      <c r="A293" s="52" t="s">
        <v>1144</v>
      </c>
      <c r="B293" s="52"/>
      <c r="C293" s="52"/>
      <c r="D293" s="52"/>
    </row>
    <row r="294" spans="1:4" ht="30">
      <c r="A294" s="10" t="s">
        <v>1146</v>
      </c>
      <c r="B294" s="43" t="s">
        <v>1145</v>
      </c>
      <c r="C294" s="8"/>
      <c r="D294" s="9"/>
    </row>
    <row r="295" spans="1:4" ht="60">
      <c r="A295" s="6" t="s">
        <v>1150</v>
      </c>
      <c r="B295" s="44" t="s">
        <v>1466</v>
      </c>
      <c r="C295" s="6" t="s">
        <v>10</v>
      </c>
      <c r="D295" s="9" t="e">
        <f>'Дополнительное (взрослых)'!E10</f>
        <v>#DIV/0!</v>
      </c>
    </row>
    <row r="296" spans="1:4" ht="30">
      <c r="A296" s="6" t="s">
        <v>1152</v>
      </c>
      <c r="B296" s="44" t="s">
        <v>1151</v>
      </c>
      <c r="C296" s="6" t="s">
        <v>10</v>
      </c>
      <c r="D296" s="9" t="e">
        <f>'Дополнительное (взрослых)'!E13</f>
        <v>#DIV/0!</v>
      </c>
    </row>
    <row r="297" spans="1:4" ht="45">
      <c r="A297" s="6" t="s">
        <v>1162</v>
      </c>
      <c r="B297" s="44" t="s">
        <v>1163</v>
      </c>
      <c r="C297" s="6" t="s">
        <v>10</v>
      </c>
      <c r="D297" s="9" t="e">
        <f>'Дополнительное (взрослых)'!E22</f>
        <v>#DIV/0!</v>
      </c>
    </row>
    <row r="298" spans="1:4" ht="30">
      <c r="A298" s="10" t="s">
        <v>1168</v>
      </c>
      <c r="B298" s="43" t="s">
        <v>1169</v>
      </c>
      <c r="C298" s="6"/>
      <c r="D298" s="9"/>
    </row>
    <row r="299" spans="1:4" ht="60">
      <c r="A299" s="6" t="s">
        <v>1171</v>
      </c>
      <c r="B299" s="44" t="s">
        <v>1170</v>
      </c>
      <c r="C299" s="6" t="s">
        <v>10</v>
      </c>
      <c r="D299" s="9" t="e">
        <f>'Дополнительное (взрослых)'!E26</f>
        <v>#DIV/0!</v>
      </c>
    </row>
    <row r="300" spans="1:4" ht="45">
      <c r="A300" s="10" t="s">
        <v>1175</v>
      </c>
      <c r="B300" s="43" t="s">
        <v>1176</v>
      </c>
      <c r="C300" s="8"/>
      <c r="D300" s="9"/>
    </row>
    <row r="301" spans="1:4" ht="75">
      <c r="A301" s="6" t="s">
        <v>1177</v>
      </c>
      <c r="B301" s="44" t="s">
        <v>1178</v>
      </c>
      <c r="C301" s="6"/>
      <c r="D301" s="9"/>
    </row>
    <row r="302" spans="1:4">
      <c r="A302" s="6"/>
      <c r="B302" s="44" t="s">
        <v>1457</v>
      </c>
      <c r="C302" s="6" t="s">
        <v>10</v>
      </c>
      <c r="D302" s="9" t="e">
        <f>'Дополнительное (взрослых)'!E31</f>
        <v>#DIV/0!</v>
      </c>
    </row>
    <row r="303" spans="1:4">
      <c r="A303" s="6"/>
      <c r="B303" s="44" t="s">
        <v>1458</v>
      </c>
      <c r="C303" s="6" t="s">
        <v>10</v>
      </c>
      <c r="D303" s="9" t="e">
        <f>'Дополнительное (взрослых)'!E32</f>
        <v>#DIV/0!</v>
      </c>
    </row>
    <row r="304" spans="1:4" ht="60">
      <c r="A304" s="10" t="s">
        <v>1182</v>
      </c>
      <c r="B304" s="43" t="s">
        <v>1183</v>
      </c>
      <c r="C304" s="6"/>
      <c r="D304" s="9"/>
    </row>
    <row r="305" spans="1:4" ht="60">
      <c r="A305" s="6" t="s">
        <v>1185</v>
      </c>
      <c r="B305" s="44" t="s">
        <v>1184</v>
      </c>
      <c r="C305" s="6" t="s">
        <v>10</v>
      </c>
      <c r="D305" s="9" t="e">
        <f>'Дополнительное (взрослых)'!E37</f>
        <v>#DIV/0!</v>
      </c>
    </row>
    <row r="306" spans="1:4" ht="45">
      <c r="A306" s="6" t="s">
        <v>1190</v>
      </c>
      <c r="B306" s="44" t="s">
        <v>1189</v>
      </c>
      <c r="C306" s="6"/>
      <c r="D306" s="9"/>
    </row>
    <row r="307" spans="1:4">
      <c r="A307" s="6"/>
      <c r="B307" s="44" t="s">
        <v>216</v>
      </c>
      <c r="C307" s="6" t="s">
        <v>1428</v>
      </c>
      <c r="D307" s="9" t="e">
        <f>'Дополнительное (взрослых)'!E41</f>
        <v>#DIV/0!</v>
      </c>
    </row>
    <row r="308" spans="1:4">
      <c r="A308" s="6"/>
      <c r="B308" s="44" t="s">
        <v>273</v>
      </c>
      <c r="C308" s="6" t="s">
        <v>1428</v>
      </c>
      <c r="D308" s="9" t="e">
        <f>'Дополнительное (взрослых)'!E42</f>
        <v>#DIV/0!</v>
      </c>
    </row>
    <row r="309" spans="1:4" ht="60">
      <c r="A309" s="10" t="s">
        <v>1194</v>
      </c>
      <c r="B309" s="43" t="s">
        <v>1195</v>
      </c>
      <c r="C309" s="8"/>
      <c r="D309" s="9"/>
    </row>
    <row r="310" spans="1:4" ht="75">
      <c r="A310" s="6" t="s">
        <v>1197</v>
      </c>
      <c r="B310" s="44" t="s">
        <v>1196</v>
      </c>
      <c r="C310" s="6"/>
      <c r="D310" s="9"/>
    </row>
    <row r="311" spans="1:4">
      <c r="A311" s="6"/>
      <c r="B311" s="44" t="s">
        <v>1198</v>
      </c>
      <c r="C311" s="6" t="s">
        <v>10</v>
      </c>
      <c r="D311" s="9" t="e">
        <f>'Дополнительное (взрослых)'!E48</f>
        <v>#DIV/0!</v>
      </c>
    </row>
    <row r="312" spans="1:4">
      <c r="A312" s="6"/>
      <c r="B312" s="44" t="s">
        <v>682</v>
      </c>
      <c r="C312" s="6" t="s">
        <v>10</v>
      </c>
      <c r="D312" s="9" t="e">
        <f>'Дополнительное (взрослых)'!E49</f>
        <v>#DIV/0!</v>
      </c>
    </row>
    <row r="313" spans="1:4">
      <c r="A313" s="6"/>
      <c r="B313" s="44" t="s">
        <v>702</v>
      </c>
      <c r="C313" s="6" t="s">
        <v>10</v>
      </c>
      <c r="D313" s="9" t="e">
        <f>'Дополнительное (взрослых)'!E50</f>
        <v>#DIV/0!</v>
      </c>
    </row>
    <row r="314" spans="1:4" ht="30">
      <c r="A314" s="10" t="s">
        <v>1205</v>
      </c>
      <c r="B314" s="43" t="s">
        <v>1206</v>
      </c>
      <c r="C314" s="8"/>
      <c r="D314" s="9"/>
    </row>
    <row r="315" spans="1:4" ht="45">
      <c r="A315" s="6" t="s">
        <v>1208</v>
      </c>
      <c r="B315" s="44" t="s">
        <v>1207</v>
      </c>
      <c r="C315" s="14" t="s">
        <v>10</v>
      </c>
      <c r="D315" s="9" t="e">
        <f>'Дополнительное (взрослых)'!E58</f>
        <v>#DIV/0!</v>
      </c>
    </row>
    <row r="316" spans="1:4" ht="45">
      <c r="A316" s="10" t="s">
        <v>1211</v>
      </c>
      <c r="B316" s="43" t="s">
        <v>1212</v>
      </c>
      <c r="C316" s="8"/>
      <c r="D316" s="9"/>
    </row>
    <row r="317" spans="1:4" ht="45">
      <c r="A317" s="6" t="s">
        <v>1214</v>
      </c>
      <c r="B317" s="44" t="s">
        <v>1213</v>
      </c>
      <c r="C317" s="14" t="s">
        <v>10</v>
      </c>
      <c r="D317" s="9" t="e">
        <f>'Дополнительное (взрослых)'!E62</f>
        <v>#DIV/0!</v>
      </c>
    </row>
    <row r="318" spans="1:4" ht="45">
      <c r="A318" s="10" t="s">
        <v>1217</v>
      </c>
      <c r="B318" s="43" t="s">
        <v>1218</v>
      </c>
      <c r="C318" s="8"/>
      <c r="D318" s="9"/>
    </row>
    <row r="319" spans="1:4" ht="45">
      <c r="A319" s="6" t="s">
        <v>1219</v>
      </c>
      <c r="B319" s="44" t="s">
        <v>1467</v>
      </c>
      <c r="C319" s="14"/>
      <c r="D319" s="9"/>
    </row>
    <row r="320" spans="1:4">
      <c r="A320" s="8"/>
      <c r="B320" s="44" t="s">
        <v>743</v>
      </c>
      <c r="C320" s="14" t="s">
        <v>10</v>
      </c>
      <c r="D320" s="9" t="e">
        <f>'Дополнительное (взрослых)'!E67</f>
        <v>#DIV/0!</v>
      </c>
    </row>
    <row r="321" spans="1:4">
      <c r="A321" s="8"/>
      <c r="B321" s="44" t="s">
        <v>748</v>
      </c>
      <c r="C321" s="14" t="s">
        <v>10</v>
      </c>
      <c r="D321" s="9" t="e">
        <f>'Дополнительное (взрослых)'!E68</f>
        <v>#DIV/0!</v>
      </c>
    </row>
    <row r="322" spans="1:4" ht="30">
      <c r="A322" s="10" t="s">
        <v>1224</v>
      </c>
      <c r="B322" s="43" t="s">
        <v>1225</v>
      </c>
      <c r="C322" s="8"/>
      <c r="D322" s="9"/>
    </row>
    <row r="323" spans="1:4" ht="60">
      <c r="A323" s="6" t="s">
        <v>1227</v>
      </c>
      <c r="B323" s="44" t="s">
        <v>1226</v>
      </c>
      <c r="C323" s="14" t="s">
        <v>10</v>
      </c>
      <c r="D323" s="9" t="e">
        <f>'Дополнительное (взрослых)'!E74</f>
        <v>#DIV/0!</v>
      </c>
    </row>
    <row r="324" spans="1:4">
      <c r="A324" s="52" t="s">
        <v>1230</v>
      </c>
      <c r="B324" s="52"/>
      <c r="C324" s="52"/>
      <c r="D324" s="52"/>
    </row>
    <row r="325" spans="1:4">
      <c r="A325" s="52" t="s">
        <v>1231</v>
      </c>
      <c r="B325" s="52"/>
      <c r="C325" s="52"/>
      <c r="D325" s="52"/>
    </row>
    <row r="326" spans="1:4" ht="30">
      <c r="A326" s="10" t="s">
        <v>1232</v>
      </c>
      <c r="B326" s="43" t="s">
        <v>1305</v>
      </c>
      <c r="C326" s="8"/>
      <c r="D326" s="9"/>
    </row>
    <row r="327" spans="1:4" ht="75">
      <c r="A327" s="6" t="s">
        <v>1238</v>
      </c>
      <c r="B327" s="44" t="s">
        <v>1233</v>
      </c>
      <c r="C327" s="6" t="s">
        <v>1468</v>
      </c>
      <c r="D327" s="9">
        <f>'Профессиональное обучение'!E10</f>
        <v>0</v>
      </c>
    </row>
    <row r="328" spans="1:4" ht="60">
      <c r="A328" s="6" t="s">
        <v>1239</v>
      </c>
      <c r="B328" s="44" t="s">
        <v>1237</v>
      </c>
      <c r="C328" s="6"/>
      <c r="D328" s="9"/>
    </row>
    <row r="329" spans="1:4">
      <c r="A329" s="6"/>
      <c r="B329" s="44" t="s">
        <v>216</v>
      </c>
      <c r="C329" s="6" t="s">
        <v>1468</v>
      </c>
      <c r="D329" s="9">
        <f>'Профессиональное обучение'!E13</f>
        <v>0</v>
      </c>
    </row>
    <row r="330" spans="1:4" ht="30">
      <c r="A330" s="6"/>
      <c r="B330" s="44" t="s">
        <v>1469</v>
      </c>
      <c r="C330" s="6" t="s">
        <v>1468</v>
      </c>
      <c r="D330" s="9">
        <f>'Профессиональное обучение'!E14</f>
        <v>0</v>
      </c>
    </row>
    <row r="331" spans="1:4">
      <c r="A331" s="39"/>
      <c r="B331" s="44" t="s">
        <v>1470</v>
      </c>
      <c r="C331" s="6" t="s">
        <v>1468</v>
      </c>
      <c r="D331" s="9">
        <f>'Профессиональное обучение'!E15</f>
        <v>0</v>
      </c>
    </row>
    <row r="332" spans="1:4">
      <c r="A332" s="39"/>
      <c r="B332" s="44" t="s">
        <v>1471</v>
      </c>
      <c r="C332" s="6" t="s">
        <v>1468</v>
      </c>
      <c r="D332" s="9">
        <f>'Профессиональное обучение'!E16</f>
        <v>0</v>
      </c>
    </row>
    <row r="333" spans="1:4" ht="45">
      <c r="A333" s="6" t="s">
        <v>1247</v>
      </c>
      <c r="B333" s="44" t="s">
        <v>1244</v>
      </c>
      <c r="C333" s="6" t="s">
        <v>10</v>
      </c>
      <c r="D333" s="9" t="e">
        <f>'Профессиональное обучение'!E17</f>
        <v>#DIV/0!</v>
      </c>
    </row>
    <row r="334" spans="1:4" ht="30">
      <c r="A334" s="10" t="s">
        <v>1248</v>
      </c>
      <c r="B334" s="43" t="s">
        <v>1249</v>
      </c>
      <c r="C334" s="6"/>
      <c r="D334" s="9"/>
    </row>
    <row r="335" spans="1:4" ht="60">
      <c r="A335" s="6" t="s">
        <v>1251</v>
      </c>
      <c r="B335" s="44" t="s">
        <v>1250</v>
      </c>
      <c r="C335" s="6" t="s">
        <v>10</v>
      </c>
      <c r="D335" s="9" t="e">
        <f>'Профессиональное обучение'!E21</f>
        <v>#DIV/0!</v>
      </c>
    </row>
    <row r="336" spans="1:4" ht="45">
      <c r="A336" s="10" t="s">
        <v>1255</v>
      </c>
      <c r="B336" s="43" t="s">
        <v>1256</v>
      </c>
      <c r="C336" s="8"/>
      <c r="D336" s="9"/>
    </row>
    <row r="337" spans="1:4" ht="75">
      <c r="A337" s="6" t="s">
        <v>1258</v>
      </c>
      <c r="B337" s="44" t="s">
        <v>1257</v>
      </c>
      <c r="C337" s="6" t="s">
        <v>10</v>
      </c>
      <c r="D337" s="9" t="e">
        <f>'Профессиональное обучение'!E25</f>
        <v>#DIV/0!</v>
      </c>
    </row>
    <row r="338" spans="1:4" ht="45">
      <c r="A338" s="10" t="s">
        <v>1261</v>
      </c>
      <c r="B338" s="43" t="s">
        <v>1262</v>
      </c>
      <c r="C338" s="6"/>
      <c r="D338" s="9"/>
    </row>
    <row r="339" spans="1:4" ht="60">
      <c r="A339" s="6" t="s">
        <v>1264</v>
      </c>
      <c r="B339" s="44" t="s">
        <v>1263</v>
      </c>
      <c r="C339" s="6" t="s">
        <v>10</v>
      </c>
      <c r="D339" s="9" t="e">
        <f>'Профессиональное обучение'!E29</f>
        <v>#DIV/0!</v>
      </c>
    </row>
    <row r="340" spans="1:4" ht="30">
      <c r="A340" s="10" t="s">
        <v>1267</v>
      </c>
      <c r="B340" s="43" t="s">
        <v>1268</v>
      </c>
      <c r="C340" s="8"/>
      <c r="D340" s="9"/>
    </row>
    <row r="341" spans="1:4" ht="60">
      <c r="A341" s="6" t="s">
        <v>1269</v>
      </c>
      <c r="B341" s="44" t="s">
        <v>1270</v>
      </c>
      <c r="C341" s="6" t="s">
        <v>10</v>
      </c>
      <c r="D341" s="9" t="e">
        <f>'Профессиональное обучение'!E33</f>
        <v>#DIV/0!</v>
      </c>
    </row>
    <row r="342" spans="1:4" ht="30">
      <c r="A342" s="10" t="s">
        <v>1277</v>
      </c>
      <c r="B342" s="43" t="s">
        <v>1276</v>
      </c>
      <c r="C342" s="8"/>
      <c r="D342" s="9"/>
    </row>
    <row r="343" spans="1:4" ht="60">
      <c r="A343" s="6" t="s">
        <v>1279</v>
      </c>
      <c r="B343" s="44" t="s">
        <v>1278</v>
      </c>
      <c r="C343" s="14" t="s">
        <v>10</v>
      </c>
      <c r="D343" s="9" t="e">
        <f>'Профессиональное обучение'!E38</f>
        <v>#DIV/0!</v>
      </c>
    </row>
    <row r="344" spans="1:4" ht="60">
      <c r="A344" s="10" t="s">
        <v>1283</v>
      </c>
      <c r="B344" s="43" t="s">
        <v>1282</v>
      </c>
      <c r="C344" s="8"/>
      <c r="D344" s="9"/>
    </row>
    <row r="345" spans="1:4" ht="30">
      <c r="A345" s="6" t="s">
        <v>1285</v>
      </c>
      <c r="B345" s="44" t="s">
        <v>1300</v>
      </c>
      <c r="C345" s="14"/>
      <c r="D345" s="9"/>
    </row>
    <row r="346" spans="1:4">
      <c r="A346" s="6"/>
      <c r="B346" s="44" t="s">
        <v>1474</v>
      </c>
      <c r="C346" s="14" t="s">
        <v>1428</v>
      </c>
      <c r="D346" s="9">
        <f>'Профессиональное обучение'!E43</f>
        <v>0</v>
      </c>
    </row>
    <row r="347" spans="1:4">
      <c r="A347" s="6"/>
      <c r="B347" s="44" t="s">
        <v>682</v>
      </c>
      <c r="C347" s="14" t="s">
        <v>1428</v>
      </c>
      <c r="D347" s="9">
        <f>'Профессиональное обучение'!E44</f>
        <v>0</v>
      </c>
    </row>
    <row r="348" spans="1:4">
      <c r="A348" s="6"/>
      <c r="B348" s="44" t="s">
        <v>1473</v>
      </c>
      <c r="C348" s="14" t="s">
        <v>1428</v>
      </c>
      <c r="D348" s="9">
        <f>'Профессиональное обучение'!E45</f>
        <v>0</v>
      </c>
    </row>
    <row r="349" spans="1:4">
      <c r="A349" s="6"/>
      <c r="B349" s="44" t="s">
        <v>1472</v>
      </c>
      <c r="C349" s="14" t="s">
        <v>1428</v>
      </c>
      <c r="D349" s="9">
        <f>'Профессиональное обучение'!E46</f>
        <v>0</v>
      </c>
    </row>
    <row r="350" spans="1:4">
      <c r="A350" s="6"/>
      <c r="B350" s="44" t="s">
        <v>1198</v>
      </c>
      <c r="C350" s="14" t="s">
        <v>1428</v>
      </c>
      <c r="D350" s="9">
        <f>'Профессиональное обучение'!E47</f>
        <v>0</v>
      </c>
    </row>
    <row r="351" spans="1:4">
      <c r="A351" s="6"/>
      <c r="B351" s="44" t="s">
        <v>1475</v>
      </c>
      <c r="C351" s="14" t="s">
        <v>1428</v>
      </c>
      <c r="D351" s="9">
        <f>'Профессиональное обучение'!E48</f>
        <v>0</v>
      </c>
    </row>
    <row r="352" spans="1:4" ht="45">
      <c r="A352" s="10" t="s">
        <v>1287</v>
      </c>
      <c r="B352" s="43" t="s">
        <v>1286</v>
      </c>
      <c r="C352" s="8"/>
      <c r="D352" s="9"/>
    </row>
    <row r="353" spans="1:4" ht="60">
      <c r="A353" s="6" t="s">
        <v>1289</v>
      </c>
      <c r="B353" s="44" t="s">
        <v>1288</v>
      </c>
      <c r="C353" s="14"/>
      <c r="D353" s="9"/>
    </row>
    <row r="354" spans="1:4">
      <c r="A354" s="8"/>
      <c r="B354" s="44" t="s">
        <v>1290</v>
      </c>
      <c r="C354" s="14" t="s">
        <v>10</v>
      </c>
      <c r="D354" s="9" t="e">
        <f>'Профессиональное обучение'!E51</f>
        <v>#DIV/0!</v>
      </c>
    </row>
    <row r="355" spans="1:4">
      <c r="A355" s="8"/>
      <c r="B355" s="44" t="s">
        <v>1476</v>
      </c>
      <c r="C355" s="14" t="s">
        <v>10</v>
      </c>
      <c r="D355" s="9" t="e">
        <f>'Профессиональное обучение'!E52</f>
        <v>#DIV/0!</v>
      </c>
    </row>
    <row r="356" spans="1:4" ht="30">
      <c r="A356" s="10" t="s">
        <v>1294</v>
      </c>
      <c r="B356" s="43" t="s">
        <v>1295</v>
      </c>
      <c r="C356" s="8"/>
      <c r="D356" s="9"/>
    </row>
    <row r="357" spans="1:4" ht="75">
      <c r="A357" s="6" t="s">
        <v>1297</v>
      </c>
      <c r="B357" s="44" t="s">
        <v>1296</v>
      </c>
      <c r="C357" s="14" t="s">
        <v>10</v>
      </c>
      <c r="D357" s="9" t="e">
        <f>'Профессиональное обучение'!E57</f>
        <v>#DIV/0!</v>
      </c>
    </row>
    <row r="358" spans="1:4">
      <c r="A358" s="52" t="s">
        <v>1301</v>
      </c>
      <c r="B358" s="52"/>
      <c r="C358" s="52"/>
      <c r="D358" s="52"/>
    </row>
    <row r="359" spans="1:4">
      <c r="A359" s="52" t="s">
        <v>1302</v>
      </c>
      <c r="B359" s="52"/>
      <c r="C359" s="52"/>
      <c r="D359" s="52"/>
    </row>
    <row r="360" spans="1:4" ht="30">
      <c r="A360" s="10" t="s">
        <v>1303</v>
      </c>
      <c r="B360" s="43" t="s">
        <v>1304</v>
      </c>
      <c r="C360" s="8"/>
      <c r="D360" s="9"/>
    </row>
    <row r="361" spans="1:4" ht="30">
      <c r="A361" s="6" t="s">
        <v>1307</v>
      </c>
      <c r="B361" s="44" t="s">
        <v>1306</v>
      </c>
      <c r="C361" s="6" t="s">
        <v>10</v>
      </c>
      <c r="D361" s="9" t="e">
        <f>'Дополнительная информация'!E10</f>
        <v>#DIV/0!</v>
      </c>
    </row>
    <row r="362" spans="1:4" ht="30">
      <c r="A362" s="10" t="s">
        <v>1477</v>
      </c>
      <c r="B362" s="43" t="s">
        <v>1312</v>
      </c>
      <c r="C362" s="6"/>
      <c r="D362" s="9"/>
    </row>
    <row r="363" spans="1:4" ht="90">
      <c r="A363" s="6" t="s">
        <v>1478</v>
      </c>
      <c r="B363" s="44" t="s">
        <v>1314</v>
      </c>
      <c r="C363" s="6"/>
      <c r="D363" s="9"/>
    </row>
    <row r="364" spans="1:4" ht="30">
      <c r="A364" s="6"/>
      <c r="B364" s="44" t="s">
        <v>1313</v>
      </c>
      <c r="C364" s="6" t="s">
        <v>10</v>
      </c>
      <c r="D364" s="9" t="e">
        <f>'Дополнительная информация'!E15</f>
        <v>#DIV/0!</v>
      </c>
    </row>
    <row r="365" spans="1:4">
      <c r="A365" s="6"/>
      <c r="B365" s="44" t="s">
        <v>1315</v>
      </c>
      <c r="C365" s="6" t="s">
        <v>10</v>
      </c>
      <c r="D365" s="9" t="e">
        <f>'Дополнительная информация'!E16</f>
        <v>#DIV/0!</v>
      </c>
    </row>
    <row r="366" spans="1:4">
      <c r="A366" s="6"/>
      <c r="B366" s="44" t="s">
        <v>1316</v>
      </c>
      <c r="C366" s="6" t="s">
        <v>10</v>
      </c>
      <c r="D366" s="9" t="e">
        <f>'Дополнительная информация'!E17</f>
        <v>#DIV/0!</v>
      </c>
    </row>
    <row r="367" spans="1:4">
      <c r="A367" s="52" t="s">
        <v>1322</v>
      </c>
      <c r="B367" s="52"/>
      <c r="C367" s="52"/>
      <c r="D367" s="52"/>
    </row>
    <row r="368" spans="1:4" ht="60">
      <c r="A368" s="6" t="s">
        <v>1323</v>
      </c>
      <c r="B368" s="44" t="s">
        <v>1330</v>
      </c>
      <c r="C368" s="6"/>
      <c r="D368" s="9"/>
    </row>
    <row r="369" spans="1:4">
      <c r="A369" s="39"/>
      <c r="B369" s="44" t="s">
        <v>1324</v>
      </c>
      <c r="C369" s="6" t="s">
        <v>10</v>
      </c>
      <c r="D369" s="9" t="e">
        <f>'Дополнительная информация'!E28</f>
        <v>#DIV/0!</v>
      </c>
    </row>
    <row r="370" spans="1:4">
      <c r="A370" s="39"/>
      <c r="B370" s="44" t="s">
        <v>1326</v>
      </c>
      <c r="C370" s="6" t="s">
        <v>10</v>
      </c>
      <c r="D370" s="9" t="e">
        <f>'Дополнительная информация'!E29</f>
        <v>#DIV/0!</v>
      </c>
    </row>
    <row r="371" spans="1:4" ht="60">
      <c r="A371" s="6" t="s">
        <v>1329</v>
      </c>
      <c r="B371" s="44" t="s">
        <v>1331</v>
      </c>
      <c r="C371" s="6"/>
      <c r="D371" s="9"/>
    </row>
    <row r="372" spans="1:4">
      <c r="A372" s="39"/>
      <c r="B372" s="44" t="s">
        <v>1324</v>
      </c>
      <c r="C372" s="6" t="s">
        <v>10</v>
      </c>
      <c r="D372" s="9" t="e">
        <f>'Дополнительная информация'!E34</f>
        <v>#DIV/0!</v>
      </c>
    </row>
    <row r="373" spans="1:4">
      <c r="A373" s="39"/>
      <c r="B373" s="44" t="s">
        <v>1326</v>
      </c>
      <c r="C373" s="6" t="s">
        <v>10</v>
      </c>
      <c r="D373" s="9" t="e">
        <f>'Дополнительная информация'!E35</f>
        <v>#DIV/0!</v>
      </c>
    </row>
    <row r="374" spans="1:4">
      <c r="A374" s="52" t="s">
        <v>1336</v>
      </c>
      <c r="B374" s="52"/>
      <c r="C374" s="52"/>
      <c r="D374" s="52"/>
    </row>
    <row r="375" spans="1:4">
      <c r="A375" s="10" t="s">
        <v>1378</v>
      </c>
      <c r="B375" s="43" t="s">
        <v>1379</v>
      </c>
      <c r="C375" s="8"/>
      <c r="D375" s="9"/>
    </row>
    <row r="376" spans="1:4" ht="30">
      <c r="A376" s="40" t="s">
        <v>1337</v>
      </c>
      <c r="B376" s="44" t="s">
        <v>1338</v>
      </c>
      <c r="C376" s="6"/>
      <c r="D376" s="9">
        <f>'Дополнительная информация'!E41</f>
        <v>0</v>
      </c>
    </row>
    <row r="377" spans="1:4" ht="30">
      <c r="A377" s="6" t="s">
        <v>1348</v>
      </c>
      <c r="B377" s="44" t="s">
        <v>1349</v>
      </c>
      <c r="C377" s="6" t="s">
        <v>10</v>
      </c>
      <c r="D377" s="9">
        <f>'Дополнительная информация'!E59</f>
        <v>0</v>
      </c>
    </row>
    <row r="378" spans="1:4" ht="45">
      <c r="A378" s="10" t="s">
        <v>1380</v>
      </c>
      <c r="B378" s="43" t="s">
        <v>1350</v>
      </c>
      <c r="C378" s="8"/>
      <c r="D378" s="9"/>
    </row>
    <row r="379" spans="1:4" ht="105">
      <c r="A379" s="6" t="s">
        <v>1361</v>
      </c>
      <c r="B379" s="44" t="s">
        <v>1351</v>
      </c>
      <c r="C379" s="6"/>
      <c r="D379" s="9">
        <f>'Дополнительная информация'!E61</f>
        <v>0</v>
      </c>
    </row>
    <row r="380" spans="1:4">
      <c r="A380" s="6"/>
      <c r="B380" s="20" t="s">
        <v>1354</v>
      </c>
      <c r="C380" s="6" t="s">
        <v>10</v>
      </c>
      <c r="D380" s="9">
        <f>'Дополнительная информация'!E62</f>
        <v>0</v>
      </c>
    </row>
    <row r="381" spans="1:4">
      <c r="A381" s="6"/>
      <c r="B381" s="20" t="s">
        <v>1355</v>
      </c>
      <c r="C381" s="6"/>
      <c r="D381" s="9"/>
    </row>
    <row r="382" spans="1:4">
      <c r="A382" s="6"/>
      <c r="B382" s="24" t="s">
        <v>1356</v>
      </c>
      <c r="C382" s="6" t="s">
        <v>10</v>
      </c>
      <c r="D382" s="9">
        <f>'Дополнительная информация'!E64</f>
        <v>0</v>
      </c>
    </row>
    <row r="383" spans="1:4">
      <c r="A383" s="6"/>
      <c r="B383" s="24" t="s">
        <v>1357</v>
      </c>
      <c r="C383" s="6" t="s">
        <v>10</v>
      </c>
      <c r="D383" s="9">
        <f>'Дополнительная информация'!E65</f>
        <v>0</v>
      </c>
    </row>
    <row r="384" spans="1:4">
      <c r="A384" s="6"/>
      <c r="B384" s="24" t="s">
        <v>1352</v>
      </c>
      <c r="C384" s="6" t="s">
        <v>10</v>
      </c>
      <c r="D384" s="9">
        <f>'Дополнительная информация'!E66</f>
        <v>0</v>
      </c>
    </row>
    <row r="385" spans="1:4">
      <c r="A385" s="6"/>
      <c r="B385" s="24" t="s">
        <v>1353</v>
      </c>
      <c r="C385" s="6" t="s">
        <v>10</v>
      </c>
      <c r="D385" s="9">
        <f>'Дополнительная информация'!E67</f>
        <v>0</v>
      </c>
    </row>
    <row r="386" spans="1:4">
      <c r="A386" s="6"/>
      <c r="B386" s="20" t="s">
        <v>1358</v>
      </c>
      <c r="C386" s="6"/>
      <c r="D386" s="9"/>
    </row>
    <row r="387" spans="1:4">
      <c r="A387" s="6"/>
      <c r="B387" s="24" t="s">
        <v>1359</v>
      </c>
      <c r="C387" s="6" t="s">
        <v>10</v>
      </c>
      <c r="D387" s="9">
        <f>'Дополнительная информация'!E69</f>
        <v>0</v>
      </c>
    </row>
    <row r="388" spans="1:4">
      <c r="A388" s="6"/>
      <c r="B388" s="24" t="s">
        <v>1360</v>
      </c>
      <c r="C388" s="6" t="s">
        <v>10</v>
      </c>
      <c r="D388" s="9">
        <f>'Дополнительная информация'!E70</f>
        <v>0</v>
      </c>
    </row>
    <row r="389" spans="1:4">
      <c r="A389" s="6"/>
      <c r="B389" s="24" t="s">
        <v>1479</v>
      </c>
      <c r="C389" s="6" t="s">
        <v>10</v>
      </c>
      <c r="D389" s="9">
        <f>'Дополнительная информация'!E71</f>
        <v>0</v>
      </c>
    </row>
    <row r="390" spans="1:4" ht="30">
      <c r="A390" s="10" t="s">
        <v>1381</v>
      </c>
      <c r="B390" s="43" t="s">
        <v>1382</v>
      </c>
      <c r="C390" s="8"/>
      <c r="D390" s="9"/>
    </row>
    <row r="391" spans="1:4" ht="45">
      <c r="A391" s="6" t="s">
        <v>1366</v>
      </c>
      <c r="B391" s="44" t="s">
        <v>1362</v>
      </c>
      <c r="C391" s="6" t="s">
        <v>10</v>
      </c>
      <c r="D391" s="9" t="e">
        <f>'Дополнительная информация'!E73</f>
        <v>#DIV/0!</v>
      </c>
    </row>
    <row r="392" spans="1:4" ht="45">
      <c r="A392" s="6" t="s">
        <v>1367</v>
      </c>
      <c r="B392" s="44" t="s">
        <v>1368</v>
      </c>
      <c r="C392" s="6" t="s">
        <v>10</v>
      </c>
      <c r="D392" s="9">
        <f>'Дополнительная информация'!E76</f>
        <v>100</v>
      </c>
    </row>
    <row r="393" spans="1:4">
      <c r="A393" s="10" t="s">
        <v>1383</v>
      </c>
      <c r="B393" s="43" t="s">
        <v>1384</v>
      </c>
      <c r="C393" s="8"/>
      <c r="D393" s="9"/>
    </row>
    <row r="394" spans="1:4" ht="45">
      <c r="A394" s="40" t="s">
        <v>1372</v>
      </c>
      <c r="B394" s="44" t="s">
        <v>1373</v>
      </c>
      <c r="C394" s="6" t="s">
        <v>10</v>
      </c>
      <c r="D394" s="9" t="e">
        <f>'Дополнительная информация'!E80</f>
        <v>#DIV/0!</v>
      </c>
    </row>
    <row r="395" spans="1:4" ht="30" customHeight="1">
      <c r="A395" s="53" t="s">
        <v>1377</v>
      </c>
      <c r="B395" s="53"/>
      <c r="C395" s="53"/>
      <c r="D395" s="53"/>
    </row>
    <row r="396" spans="1:4">
      <c r="A396" s="10" t="s">
        <v>1385</v>
      </c>
      <c r="B396" s="43" t="s">
        <v>1386</v>
      </c>
      <c r="C396" s="8"/>
      <c r="D396" s="9"/>
    </row>
    <row r="397" spans="1:4" ht="30">
      <c r="A397" s="6" t="s">
        <v>1388</v>
      </c>
      <c r="B397" s="44" t="s">
        <v>1387</v>
      </c>
      <c r="C397" s="6" t="s">
        <v>10</v>
      </c>
      <c r="D397" s="9">
        <f>'Дополнительная информация'!E85</f>
        <v>88.51708348009862</v>
      </c>
    </row>
    <row r="398" spans="1:4" ht="60">
      <c r="A398" s="6" t="s">
        <v>1400</v>
      </c>
      <c r="B398" s="44" t="s">
        <v>1401</v>
      </c>
      <c r="C398" s="14"/>
      <c r="D398" s="9"/>
    </row>
    <row r="399" spans="1:4" ht="30">
      <c r="A399" s="6"/>
      <c r="B399" s="44" t="s">
        <v>1480</v>
      </c>
      <c r="C399" s="14" t="s">
        <v>10</v>
      </c>
      <c r="D399" s="9">
        <f>'Дополнительная информация'!E94</f>
        <v>0</v>
      </c>
    </row>
    <row r="400" spans="1:4" ht="30">
      <c r="A400" s="6"/>
      <c r="B400" s="44" t="s">
        <v>1481</v>
      </c>
      <c r="C400" s="14" t="s">
        <v>10</v>
      </c>
      <c r="D400" s="9">
        <f>'Дополнительная информация'!E95</f>
        <v>0</v>
      </c>
    </row>
    <row r="401" spans="1:4" ht="30">
      <c r="A401" s="6"/>
      <c r="B401" s="44" t="s">
        <v>1482</v>
      </c>
      <c r="C401" s="14" t="s">
        <v>10</v>
      </c>
      <c r="D401" s="9">
        <f>'Дополнительная информация'!E96</f>
        <v>0</v>
      </c>
    </row>
    <row r="402" spans="1:4">
      <c r="A402" s="6"/>
      <c r="B402" s="44" t="s">
        <v>1483</v>
      </c>
      <c r="C402" s="14" t="s">
        <v>10</v>
      </c>
      <c r="D402" s="9">
        <f>'Дополнительная информация'!E97</f>
        <v>0</v>
      </c>
    </row>
    <row r="403" spans="1:4" ht="30">
      <c r="A403" s="6"/>
      <c r="B403" s="44" t="s">
        <v>1484</v>
      </c>
      <c r="C403" s="14" t="s">
        <v>10</v>
      </c>
      <c r="D403" s="9">
        <f>'Дополнительная информация'!E98</f>
        <v>0</v>
      </c>
    </row>
    <row r="404" spans="1:4" ht="30">
      <c r="A404" s="6"/>
      <c r="B404" s="44" t="s">
        <v>1485</v>
      </c>
      <c r="C404" s="14" t="s">
        <v>10</v>
      </c>
      <c r="D404" s="9">
        <f>'Дополнительная информация'!E99</f>
        <v>0</v>
      </c>
    </row>
    <row r="405" spans="1:4" ht="30">
      <c r="A405" s="10" t="s">
        <v>1408</v>
      </c>
      <c r="B405" s="43" t="s">
        <v>1409</v>
      </c>
      <c r="C405" s="8"/>
      <c r="D405" s="9"/>
    </row>
    <row r="406" spans="1:4" ht="45">
      <c r="A406" s="6" t="s">
        <v>1411</v>
      </c>
      <c r="B406" s="44" t="s">
        <v>1410</v>
      </c>
      <c r="C406" s="14" t="s">
        <v>10</v>
      </c>
      <c r="D406" s="9">
        <f>'Дополнительная информация'!E101</f>
        <v>0</v>
      </c>
    </row>
    <row r="407" spans="1:4">
      <c r="A407" s="10" t="s">
        <v>1414</v>
      </c>
      <c r="B407" s="43" t="s">
        <v>1415</v>
      </c>
      <c r="C407" s="8"/>
      <c r="D407" s="9"/>
    </row>
    <row r="408" spans="1:4" ht="45">
      <c r="A408" s="6" t="s">
        <v>1417</v>
      </c>
      <c r="B408" s="44" t="s">
        <v>1416</v>
      </c>
      <c r="C408" s="14" t="s">
        <v>10</v>
      </c>
      <c r="D408" s="9" t="e">
        <f>'Дополнительная информация'!E105</f>
        <v>#DIV/0!</v>
      </c>
    </row>
    <row r="409" spans="1:4" ht="45">
      <c r="A409" s="10" t="s">
        <v>1421</v>
      </c>
      <c r="B409" s="43" t="s">
        <v>1422</v>
      </c>
      <c r="C409" s="8"/>
      <c r="D409" s="9"/>
    </row>
    <row r="410" spans="1:4" ht="75">
      <c r="A410" s="6" t="s">
        <v>1423</v>
      </c>
      <c r="B410" s="44" t="s">
        <v>1424</v>
      </c>
      <c r="C410" s="14" t="s">
        <v>10</v>
      </c>
      <c r="D410" s="9">
        <f>'Дополнительная информация'!E109</f>
        <v>0</v>
      </c>
    </row>
  </sheetData>
  <sheetProtection password="CE28" sheet="1" objects="1" scenarios="1"/>
  <mergeCells count="18">
    <mergeCell ref="A200:D200"/>
    <mergeCell ref="A100:D100"/>
    <mergeCell ref="A101:D101"/>
    <mergeCell ref="A3:D3"/>
    <mergeCell ref="A4:D4"/>
    <mergeCell ref="A7:D7"/>
    <mergeCell ref="A8:D8"/>
    <mergeCell ref="A40:D40"/>
    <mergeCell ref="A293:D293"/>
    <mergeCell ref="A324:D324"/>
    <mergeCell ref="A325:D325"/>
    <mergeCell ref="A258:D258"/>
    <mergeCell ref="A259:D259"/>
    <mergeCell ref="A358:D358"/>
    <mergeCell ref="A359:D359"/>
    <mergeCell ref="A367:D367"/>
    <mergeCell ref="A374:D374"/>
    <mergeCell ref="A395:D395"/>
  </mergeCells>
  <pageMargins left="0.70866141732283472" right="0.70866141732283472" top="0.74803149606299213" bottom="0.74803149606299213" header="0.31496062992125984" footer="0.31496062992125984"/>
  <pageSetup paperSize="9" scale="76" fitToHeight="5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3:F84"/>
  <sheetViews>
    <sheetView workbookViewId="0">
      <selection activeCell="E13" sqref="E13"/>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13"/>
    </row>
    <row r="5" spans="1:6">
      <c r="A5" s="1"/>
      <c r="B5" s="1"/>
      <c r="C5" s="1"/>
      <c r="D5" s="1"/>
      <c r="E5" s="1"/>
      <c r="F5" s="1"/>
    </row>
    <row r="6" spans="1:6" ht="30">
      <c r="A6" s="4" t="s">
        <v>7</v>
      </c>
      <c r="B6" s="4" t="s">
        <v>501</v>
      </c>
      <c r="C6" s="5" t="s">
        <v>11</v>
      </c>
      <c r="D6" s="5" t="s">
        <v>12</v>
      </c>
      <c r="E6" s="5" t="s">
        <v>2</v>
      </c>
      <c r="F6" s="2" t="s">
        <v>17</v>
      </c>
    </row>
    <row r="7" spans="1:6">
      <c r="A7" s="52" t="s">
        <v>4</v>
      </c>
      <c r="B7" s="52"/>
      <c r="C7" s="52"/>
      <c r="D7" s="52"/>
      <c r="E7" s="52"/>
    </row>
    <row r="8" spans="1:6">
      <c r="A8" s="52" t="s">
        <v>5</v>
      </c>
      <c r="B8" s="52"/>
      <c r="C8" s="52"/>
      <c r="D8" s="52"/>
      <c r="E8" s="52"/>
    </row>
    <row r="9" spans="1:6" ht="30">
      <c r="A9" s="10" t="s">
        <v>8</v>
      </c>
      <c r="B9" s="11" t="s">
        <v>6</v>
      </c>
      <c r="C9" s="7"/>
      <c r="D9" s="8"/>
      <c r="E9" s="8"/>
    </row>
    <row r="10" spans="1:6" ht="90">
      <c r="A10" s="6" t="s">
        <v>3</v>
      </c>
      <c r="B10" s="7" t="s">
        <v>9</v>
      </c>
      <c r="C10" s="7"/>
      <c r="D10" s="6" t="s">
        <v>10</v>
      </c>
      <c r="E10" s="9">
        <f>E11/(E11+E12)*100</f>
        <v>89.481065918653584</v>
      </c>
      <c r="F10" s="3" t="s">
        <v>18</v>
      </c>
    </row>
    <row r="11" spans="1:6" ht="45">
      <c r="A11" s="8"/>
      <c r="B11" s="7" t="s">
        <v>13</v>
      </c>
      <c r="C11" s="6" t="s">
        <v>14</v>
      </c>
      <c r="D11" s="6" t="s">
        <v>1236</v>
      </c>
      <c r="E11" s="6">
        <v>1914</v>
      </c>
    </row>
    <row r="12" spans="1:6" ht="45">
      <c r="A12" s="8"/>
      <c r="B12" s="7" t="s">
        <v>15</v>
      </c>
      <c r="C12" s="6" t="s">
        <v>16</v>
      </c>
      <c r="D12" s="6" t="s">
        <v>1236</v>
      </c>
      <c r="E12" s="6">
        <v>225</v>
      </c>
    </row>
    <row r="13" spans="1:6" ht="75">
      <c r="A13" s="6" t="s">
        <v>20</v>
      </c>
      <c r="B13" s="7" t="s">
        <v>19</v>
      </c>
      <c r="C13" s="8"/>
      <c r="D13" s="6" t="s">
        <v>10</v>
      </c>
      <c r="E13" s="9">
        <f>E14/(E15-E16-E17)*100</f>
        <v>64.49567723342939</v>
      </c>
      <c r="F13" s="3" t="s">
        <v>18</v>
      </c>
    </row>
    <row r="14" spans="1:6" ht="45">
      <c r="A14" s="8"/>
      <c r="B14" s="7" t="s">
        <v>21</v>
      </c>
      <c r="C14" s="6" t="s">
        <v>22</v>
      </c>
      <c r="D14" s="6" t="s">
        <v>1236</v>
      </c>
      <c r="E14" s="6">
        <v>2238</v>
      </c>
    </row>
    <row r="15" spans="1:6" ht="45">
      <c r="A15" s="8"/>
      <c r="B15" s="7" t="s">
        <v>23</v>
      </c>
      <c r="C15" s="6" t="s">
        <v>24</v>
      </c>
      <c r="D15" s="6" t="s">
        <v>1236</v>
      </c>
      <c r="E15" s="6">
        <v>3931</v>
      </c>
    </row>
    <row r="16" spans="1:6" ht="45">
      <c r="A16" s="57"/>
      <c r="B16" s="55" t="s">
        <v>25</v>
      </c>
      <c r="C16" s="6" t="s">
        <v>1491</v>
      </c>
      <c r="D16" s="6" t="s">
        <v>1236</v>
      </c>
      <c r="E16" s="6">
        <v>461</v>
      </c>
      <c r="F16" s="3"/>
    </row>
    <row r="17" spans="1:6" ht="30">
      <c r="A17" s="58"/>
      <c r="B17" s="56"/>
      <c r="C17" s="6" t="s">
        <v>62</v>
      </c>
      <c r="D17" s="6" t="s">
        <v>1236</v>
      </c>
      <c r="E17" s="6">
        <v>0</v>
      </c>
      <c r="F17" s="3"/>
    </row>
    <row r="18" spans="1:6" ht="45">
      <c r="A18" s="6" t="s">
        <v>27</v>
      </c>
      <c r="B18" s="7" t="s">
        <v>26</v>
      </c>
      <c r="C18" s="8"/>
      <c r="D18" s="6" t="s">
        <v>10</v>
      </c>
      <c r="E18" s="9">
        <f>E19/E20*100</f>
        <v>0</v>
      </c>
      <c r="F18" s="3" t="s">
        <v>30</v>
      </c>
    </row>
    <row r="19" spans="1:6" ht="45">
      <c r="A19" s="8"/>
      <c r="B19" s="7" t="s">
        <v>28</v>
      </c>
      <c r="C19" s="6" t="s">
        <v>22</v>
      </c>
      <c r="D19" s="6" t="s">
        <v>1236</v>
      </c>
      <c r="E19" s="12">
        <v>0</v>
      </c>
    </row>
    <row r="20" spans="1:6" ht="45">
      <c r="A20" s="8"/>
      <c r="B20" s="7" t="s">
        <v>29</v>
      </c>
      <c r="C20" s="6" t="s">
        <v>22</v>
      </c>
      <c r="D20" s="6" t="s">
        <v>1236</v>
      </c>
      <c r="E20" s="12">
        <v>2238</v>
      </c>
      <c r="F20" s="3"/>
    </row>
    <row r="21" spans="1:6" ht="30">
      <c r="A21" s="10" t="s">
        <v>32</v>
      </c>
      <c r="B21" s="11" t="s">
        <v>31</v>
      </c>
      <c r="C21" s="8"/>
      <c r="D21" s="6"/>
      <c r="E21" s="12"/>
    </row>
    <row r="22" spans="1:6" ht="45">
      <c r="A22" s="6" t="s">
        <v>33</v>
      </c>
      <c r="B22" s="7" t="s">
        <v>40</v>
      </c>
      <c r="C22" s="8"/>
      <c r="D22" s="6" t="s">
        <v>10</v>
      </c>
      <c r="E22" s="9">
        <f>E23/E24*100</f>
        <v>4.6470062555853442</v>
      </c>
      <c r="F22" s="3" t="s">
        <v>36</v>
      </c>
    </row>
    <row r="23" spans="1:6" ht="45">
      <c r="A23" s="8"/>
      <c r="B23" s="7" t="s">
        <v>34</v>
      </c>
      <c r="C23" s="6" t="s">
        <v>35</v>
      </c>
      <c r="D23" s="6" t="s">
        <v>1236</v>
      </c>
      <c r="E23" s="12">
        <v>104</v>
      </c>
    </row>
    <row r="24" spans="1:6" ht="45">
      <c r="A24" s="8"/>
      <c r="B24" s="7" t="s">
        <v>21</v>
      </c>
      <c r="C24" s="6" t="s">
        <v>22</v>
      </c>
      <c r="D24" s="6" t="s">
        <v>1236</v>
      </c>
      <c r="E24" s="12">
        <v>2238</v>
      </c>
    </row>
    <row r="25" spans="1:6" ht="30">
      <c r="A25" s="10" t="s">
        <v>38</v>
      </c>
      <c r="B25" s="11" t="s">
        <v>37</v>
      </c>
      <c r="C25" s="8"/>
      <c r="D25" s="8"/>
      <c r="E25" s="8"/>
    </row>
    <row r="26" spans="1:6" ht="30">
      <c r="A26" s="6" t="s">
        <v>41</v>
      </c>
      <c r="B26" s="7" t="s">
        <v>39</v>
      </c>
      <c r="C26" s="8"/>
      <c r="D26" s="6" t="s">
        <v>1236</v>
      </c>
      <c r="E26" s="9">
        <f>E27/E28</f>
        <v>10.26605504587156</v>
      </c>
      <c r="F26" s="3" t="s">
        <v>36</v>
      </c>
    </row>
    <row r="27" spans="1:6" ht="45">
      <c r="A27" s="8"/>
      <c r="B27" s="7" t="s">
        <v>21</v>
      </c>
      <c r="C27" s="6" t="s">
        <v>22</v>
      </c>
      <c r="D27" s="6" t="s">
        <v>1236</v>
      </c>
      <c r="E27" s="12">
        <v>2238</v>
      </c>
    </row>
    <row r="28" spans="1:6" ht="45">
      <c r="A28" s="8"/>
      <c r="B28" s="7" t="s">
        <v>42</v>
      </c>
      <c r="C28" s="6" t="s">
        <v>43</v>
      </c>
      <c r="D28" s="6" t="s">
        <v>1236</v>
      </c>
      <c r="E28" s="12">
        <v>218</v>
      </c>
    </row>
    <row r="29" spans="1:6" ht="60">
      <c r="A29" s="6" t="s">
        <v>45</v>
      </c>
      <c r="B29" s="7" t="s">
        <v>44</v>
      </c>
      <c r="C29" s="8"/>
      <c r="D29" s="6" t="s">
        <v>10</v>
      </c>
      <c r="E29" s="9">
        <f>((E30/E32)/12*1000)/((E31/E33)/12*1000)*100</f>
        <v>85.673325944636005</v>
      </c>
      <c r="F29" s="3" t="s">
        <v>54</v>
      </c>
    </row>
    <row r="30" spans="1:6" ht="60">
      <c r="A30" s="8"/>
      <c r="B30" s="7" t="s">
        <v>46</v>
      </c>
      <c r="C30" s="6" t="s">
        <v>47</v>
      </c>
      <c r="D30" s="6" t="s">
        <v>1430</v>
      </c>
      <c r="E30" s="48">
        <v>116487.99</v>
      </c>
    </row>
    <row r="31" spans="1:6" ht="75">
      <c r="A31" s="8"/>
      <c r="B31" s="7" t="s">
        <v>48</v>
      </c>
      <c r="C31" s="6" t="s">
        <v>49</v>
      </c>
      <c r="D31" s="6" t="s">
        <v>1430</v>
      </c>
      <c r="E31" s="48">
        <v>306545.2</v>
      </c>
    </row>
    <row r="32" spans="1:6" ht="60">
      <c r="A32" s="8"/>
      <c r="B32" s="7" t="s">
        <v>50</v>
      </c>
      <c r="C32" s="6" t="s">
        <v>51</v>
      </c>
      <c r="D32" s="6" t="s">
        <v>1236</v>
      </c>
      <c r="E32" s="48">
        <v>220</v>
      </c>
    </row>
    <row r="33" spans="1:6" ht="60">
      <c r="A33" s="8"/>
      <c r="B33" s="7" t="s">
        <v>52</v>
      </c>
      <c r="C33" s="6" t="s">
        <v>53</v>
      </c>
      <c r="D33" s="6" t="s">
        <v>1236</v>
      </c>
      <c r="E33" s="48">
        <v>496</v>
      </c>
    </row>
    <row r="34" spans="1:6" ht="30">
      <c r="A34" s="10" t="s">
        <v>56</v>
      </c>
      <c r="B34" s="11" t="s">
        <v>55</v>
      </c>
      <c r="C34" s="8"/>
      <c r="D34" s="6"/>
      <c r="E34" s="8"/>
    </row>
    <row r="35" spans="1:6" ht="30">
      <c r="A35" s="6" t="s">
        <v>58</v>
      </c>
      <c r="B35" s="7" t="s">
        <v>57</v>
      </c>
      <c r="C35" s="8"/>
      <c r="D35" s="6" t="s">
        <v>1427</v>
      </c>
      <c r="E35" s="9">
        <f>(E36-E37)/E38</f>
        <v>7.6695263628239507</v>
      </c>
      <c r="F35" s="3" t="s">
        <v>36</v>
      </c>
    </row>
    <row r="36" spans="1:6" ht="30">
      <c r="A36" s="57"/>
      <c r="B36" s="55" t="s">
        <v>59</v>
      </c>
      <c r="C36" s="6" t="s">
        <v>60</v>
      </c>
      <c r="D36" s="6" t="s">
        <v>1427</v>
      </c>
      <c r="E36" s="12">
        <v>17164.400000000001</v>
      </c>
    </row>
    <row r="37" spans="1:6" ht="30">
      <c r="A37" s="58"/>
      <c r="B37" s="56"/>
      <c r="C37" s="6" t="s">
        <v>61</v>
      </c>
      <c r="D37" s="6" t="s">
        <v>1427</v>
      </c>
      <c r="E37" s="12">
        <v>0</v>
      </c>
    </row>
    <row r="38" spans="1:6" ht="30">
      <c r="A38" s="8"/>
      <c r="B38" s="7" t="s">
        <v>63</v>
      </c>
      <c r="C38" s="6" t="s">
        <v>64</v>
      </c>
      <c r="D38" s="6" t="s">
        <v>1236</v>
      </c>
      <c r="E38" s="12">
        <v>2238</v>
      </c>
    </row>
    <row r="39" spans="1:6" ht="45">
      <c r="A39" s="6" t="s">
        <v>65</v>
      </c>
      <c r="B39" s="7" t="s">
        <v>75</v>
      </c>
      <c r="C39" s="8"/>
      <c r="D39" s="6"/>
      <c r="E39" s="8"/>
      <c r="F39" s="3" t="s">
        <v>74</v>
      </c>
    </row>
    <row r="40" spans="1:6">
      <c r="A40" s="6"/>
      <c r="B40" s="7" t="s">
        <v>76</v>
      </c>
      <c r="C40" s="8"/>
      <c r="D40" s="6" t="s">
        <v>10</v>
      </c>
      <c r="E40" s="9">
        <f>E43/E46*100</f>
        <v>64</v>
      </c>
      <c r="F40" s="3"/>
    </row>
    <row r="41" spans="1:6">
      <c r="A41" s="6"/>
      <c r="B41" s="7" t="s">
        <v>77</v>
      </c>
      <c r="C41" s="8"/>
      <c r="D41" s="6" t="s">
        <v>10</v>
      </c>
      <c r="E41" s="9">
        <f>E44/E46*100</f>
        <v>68</v>
      </c>
      <c r="F41" s="3"/>
    </row>
    <row r="42" spans="1:6">
      <c r="A42" s="6"/>
      <c r="B42" s="7" t="s">
        <v>78</v>
      </c>
      <c r="C42" s="8"/>
      <c r="D42" s="6" t="s">
        <v>10</v>
      </c>
      <c r="E42" s="9">
        <f>E45/E46*100</f>
        <v>72</v>
      </c>
      <c r="F42" s="3"/>
    </row>
    <row r="43" spans="1:6" ht="30">
      <c r="A43" s="8"/>
      <c r="B43" s="7" t="s">
        <v>66</v>
      </c>
      <c r="C43" s="6" t="s">
        <v>67</v>
      </c>
      <c r="D43" s="6" t="s">
        <v>1428</v>
      </c>
      <c r="E43" s="12">
        <v>16</v>
      </c>
    </row>
    <row r="44" spans="1:6" ht="30">
      <c r="A44" s="8"/>
      <c r="B44" s="7" t="s">
        <v>68</v>
      </c>
      <c r="C44" s="6" t="s">
        <v>69</v>
      </c>
      <c r="D44" s="6" t="s">
        <v>1428</v>
      </c>
      <c r="E44" s="12">
        <v>17</v>
      </c>
    </row>
    <row r="45" spans="1:6" ht="30">
      <c r="A45" s="8"/>
      <c r="B45" s="7" t="s">
        <v>70</v>
      </c>
      <c r="C45" s="6" t="s">
        <v>71</v>
      </c>
      <c r="D45" s="6" t="s">
        <v>1428</v>
      </c>
      <c r="E45" s="12">
        <v>18</v>
      </c>
    </row>
    <row r="46" spans="1:6" ht="30">
      <c r="A46" s="8"/>
      <c r="B46" s="7" t="s">
        <v>72</v>
      </c>
      <c r="C46" s="6" t="s">
        <v>73</v>
      </c>
      <c r="D46" s="6" t="s">
        <v>1428</v>
      </c>
      <c r="E46" s="12">
        <v>25</v>
      </c>
    </row>
    <row r="47" spans="1:6" ht="30">
      <c r="A47" s="6" t="s">
        <v>80</v>
      </c>
      <c r="B47" s="7" t="s">
        <v>79</v>
      </c>
      <c r="C47" s="8"/>
      <c r="D47" s="6" t="s">
        <v>10</v>
      </c>
      <c r="E47" s="9">
        <f>E48/E49*100</f>
        <v>28.000000000000004</v>
      </c>
      <c r="F47" s="3" t="s">
        <v>36</v>
      </c>
    </row>
    <row r="48" spans="1:6" ht="30">
      <c r="A48" s="8"/>
      <c r="B48" s="7" t="s">
        <v>81</v>
      </c>
      <c r="C48" s="6" t="s">
        <v>82</v>
      </c>
      <c r="D48" s="6" t="s">
        <v>1428</v>
      </c>
      <c r="E48" s="12">
        <v>7</v>
      </c>
    </row>
    <row r="49" spans="1:6" ht="30">
      <c r="A49" s="8"/>
      <c r="B49" s="7" t="s">
        <v>72</v>
      </c>
      <c r="C49" s="6" t="s">
        <v>73</v>
      </c>
      <c r="D49" s="6" t="s">
        <v>1428</v>
      </c>
      <c r="E49" s="12">
        <v>25</v>
      </c>
    </row>
    <row r="50" spans="1:6" ht="30">
      <c r="A50" s="6" t="s">
        <v>84</v>
      </c>
      <c r="B50" s="7" t="s">
        <v>83</v>
      </c>
      <c r="C50" s="8"/>
      <c r="D50" s="6" t="s">
        <v>10</v>
      </c>
      <c r="E50" s="9">
        <f>E51/E52*100</f>
        <v>0</v>
      </c>
      <c r="F50" s="3" t="s">
        <v>36</v>
      </c>
    </row>
    <row r="51" spans="1:6" ht="30">
      <c r="A51" s="8"/>
      <c r="B51" s="7" t="s">
        <v>85</v>
      </c>
      <c r="C51" s="6" t="s">
        <v>86</v>
      </c>
      <c r="D51" s="6" t="s">
        <v>1428</v>
      </c>
      <c r="E51" s="12">
        <v>0</v>
      </c>
    </row>
    <row r="52" spans="1:6" ht="30">
      <c r="A52" s="8"/>
      <c r="B52" s="7" t="s">
        <v>87</v>
      </c>
      <c r="C52" s="6" t="s">
        <v>73</v>
      </c>
      <c r="D52" s="6" t="s">
        <v>1428</v>
      </c>
      <c r="E52" s="12">
        <v>25</v>
      </c>
    </row>
    <row r="53" spans="1:6" ht="30">
      <c r="A53" s="6" t="s">
        <v>89</v>
      </c>
      <c r="B53" s="7" t="s">
        <v>88</v>
      </c>
      <c r="C53" s="8"/>
      <c r="D53" s="6" t="s">
        <v>1428</v>
      </c>
      <c r="E53" s="9">
        <f>E54/E55*100</f>
        <v>0.41386445938954991</v>
      </c>
      <c r="F53" s="3" t="s">
        <v>36</v>
      </c>
    </row>
    <row r="54" spans="1:6" ht="45">
      <c r="A54" s="8"/>
      <c r="B54" s="7" t="s">
        <v>90</v>
      </c>
      <c r="C54" s="6" t="s">
        <v>91</v>
      </c>
      <c r="D54" s="6" t="s">
        <v>1428</v>
      </c>
      <c r="E54" s="12">
        <v>8</v>
      </c>
    </row>
    <row r="55" spans="1:6" ht="45">
      <c r="A55" s="8"/>
      <c r="B55" s="7" t="s">
        <v>92</v>
      </c>
      <c r="C55" s="6" t="s">
        <v>93</v>
      </c>
      <c r="D55" s="6" t="s">
        <v>1236</v>
      </c>
      <c r="E55" s="12">
        <v>1933</v>
      </c>
    </row>
    <row r="56" spans="1:6" ht="30">
      <c r="A56" s="10" t="s">
        <v>95</v>
      </c>
      <c r="B56" s="11" t="s">
        <v>94</v>
      </c>
      <c r="C56" s="8"/>
      <c r="D56" s="8"/>
      <c r="E56" s="8"/>
    </row>
    <row r="57" spans="1:6" ht="45">
      <c r="A57" s="6" t="s">
        <v>97</v>
      </c>
      <c r="B57" s="7" t="s">
        <v>96</v>
      </c>
      <c r="C57" s="8"/>
      <c r="D57" s="6" t="s">
        <v>10</v>
      </c>
      <c r="E57" s="9">
        <f>E58/E59*100</f>
        <v>0.26809651474530832</v>
      </c>
      <c r="F57" s="3" t="s">
        <v>101</v>
      </c>
    </row>
    <row r="58" spans="1:6" ht="45">
      <c r="A58" s="8"/>
      <c r="B58" s="7" t="s">
        <v>98</v>
      </c>
      <c r="C58" s="6" t="s">
        <v>99</v>
      </c>
      <c r="D58" s="6" t="s">
        <v>1236</v>
      </c>
      <c r="E58" s="12">
        <v>6</v>
      </c>
    </row>
    <row r="59" spans="1:6" ht="45">
      <c r="A59" s="8"/>
      <c r="B59" s="7" t="s">
        <v>21</v>
      </c>
      <c r="C59" s="6" t="s">
        <v>100</v>
      </c>
      <c r="D59" s="6" t="s">
        <v>1236</v>
      </c>
      <c r="E59" s="12">
        <v>2238</v>
      </c>
    </row>
    <row r="60" spans="1:6" ht="45">
      <c r="A60" s="6" t="s">
        <v>103</v>
      </c>
      <c r="B60" s="7" t="s">
        <v>102</v>
      </c>
      <c r="C60" s="8"/>
      <c r="D60" s="6" t="s">
        <v>10</v>
      </c>
      <c r="E60" s="9">
        <f>E61/E62*100</f>
        <v>0.26809651474530832</v>
      </c>
      <c r="F60" s="3" t="s">
        <v>106</v>
      </c>
    </row>
    <row r="61" spans="1:6" ht="45">
      <c r="A61" s="8"/>
      <c r="B61" s="7" t="s">
        <v>104</v>
      </c>
      <c r="C61" s="6" t="s">
        <v>105</v>
      </c>
      <c r="D61" s="6" t="s">
        <v>1236</v>
      </c>
      <c r="E61" s="12">
        <v>6</v>
      </c>
    </row>
    <row r="62" spans="1:6" ht="45">
      <c r="A62" s="8"/>
      <c r="B62" s="7" t="s">
        <v>21</v>
      </c>
      <c r="C62" s="6" t="s">
        <v>22</v>
      </c>
      <c r="D62" s="6" t="s">
        <v>1236</v>
      </c>
      <c r="E62" s="12">
        <v>2238</v>
      </c>
    </row>
    <row r="63" spans="1:6" ht="30">
      <c r="A63" s="10" t="s">
        <v>108</v>
      </c>
      <c r="B63" s="11" t="s">
        <v>107</v>
      </c>
      <c r="C63" s="8"/>
      <c r="D63" s="8"/>
      <c r="E63" s="8"/>
    </row>
    <row r="64" spans="1:6" ht="30">
      <c r="A64" s="6" t="s">
        <v>110</v>
      </c>
      <c r="B64" s="7" t="s">
        <v>109</v>
      </c>
      <c r="C64" s="8"/>
      <c r="D64" s="6" t="s">
        <v>1429</v>
      </c>
      <c r="E64" s="9">
        <f>E65/E66</f>
        <v>22.519659936238046</v>
      </c>
      <c r="F64" s="3" t="s">
        <v>115</v>
      </c>
    </row>
    <row r="65" spans="1:6" ht="45">
      <c r="A65" s="8"/>
      <c r="B65" s="7" t="s">
        <v>111</v>
      </c>
      <c r="C65" s="6" t="s">
        <v>112</v>
      </c>
      <c r="D65" s="6" t="s">
        <v>1429</v>
      </c>
      <c r="E65" s="12">
        <v>42382</v>
      </c>
    </row>
    <row r="66" spans="1:6" ht="45">
      <c r="A66" s="8"/>
      <c r="B66" s="7" t="s">
        <v>113</v>
      </c>
      <c r="C66" s="6" t="s">
        <v>114</v>
      </c>
      <c r="D66" s="6" t="s">
        <v>1236</v>
      </c>
      <c r="E66" s="12">
        <v>1882</v>
      </c>
    </row>
    <row r="67" spans="1:6" ht="45">
      <c r="A67" s="10" t="s">
        <v>117</v>
      </c>
      <c r="B67" s="11" t="s">
        <v>116</v>
      </c>
      <c r="C67" s="8"/>
      <c r="D67" s="8"/>
      <c r="E67" s="8"/>
    </row>
    <row r="68" spans="1:6" ht="75">
      <c r="A68" s="6" t="s">
        <v>119</v>
      </c>
      <c r="B68" s="7" t="s">
        <v>118</v>
      </c>
      <c r="C68" s="8"/>
      <c r="D68" s="6" t="s">
        <v>10</v>
      </c>
      <c r="E68" s="9">
        <f>E69/E70*100</f>
        <v>90</v>
      </c>
      <c r="F68" s="3" t="s">
        <v>124</v>
      </c>
    </row>
    <row r="69" spans="1:6" ht="45">
      <c r="A69" s="8"/>
      <c r="B69" s="7" t="s">
        <v>120</v>
      </c>
      <c r="C69" s="6" t="s">
        <v>121</v>
      </c>
      <c r="D69" s="6" t="s">
        <v>1428</v>
      </c>
      <c r="E69" s="12">
        <v>18</v>
      </c>
      <c r="F69" s="3"/>
    </row>
    <row r="70" spans="1:6" ht="45">
      <c r="A70" s="8"/>
      <c r="B70" s="7" t="s">
        <v>123</v>
      </c>
      <c r="C70" s="6" t="s">
        <v>122</v>
      </c>
      <c r="D70" s="6" t="s">
        <v>1428</v>
      </c>
      <c r="E70" s="12">
        <v>20</v>
      </c>
    </row>
    <row r="71" spans="1:6" ht="30">
      <c r="A71" s="10" t="s">
        <v>126</v>
      </c>
      <c r="B71" s="11" t="s">
        <v>125</v>
      </c>
      <c r="C71" s="8"/>
      <c r="D71" s="8"/>
      <c r="E71" s="8"/>
    </row>
    <row r="72" spans="1:6" ht="60">
      <c r="A72" s="6" t="s">
        <v>128</v>
      </c>
      <c r="B72" s="7" t="s">
        <v>127</v>
      </c>
      <c r="C72" s="8"/>
      <c r="D72" s="6" t="s">
        <v>1430</v>
      </c>
      <c r="E72" s="9">
        <f>E73/E74</f>
        <v>211.34994686503717</v>
      </c>
      <c r="F72" s="3" t="s">
        <v>1488</v>
      </c>
    </row>
    <row r="73" spans="1:6" ht="30">
      <c r="A73" s="8"/>
      <c r="B73" s="7" t="s">
        <v>129</v>
      </c>
      <c r="C73" s="6" t="s">
        <v>130</v>
      </c>
      <c r="D73" s="6" t="s">
        <v>1430</v>
      </c>
      <c r="E73" s="12">
        <v>397760.6</v>
      </c>
    </row>
    <row r="74" spans="1:6" ht="30">
      <c r="A74" s="8"/>
      <c r="B74" s="7" t="s">
        <v>131</v>
      </c>
      <c r="C74" s="6" t="s">
        <v>114</v>
      </c>
      <c r="D74" s="6" t="s">
        <v>1236</v>
      </c>
      <c r="E74" s="12">
        <v>1882</v>
      </c>
    </row>
    <row r="75" spans="1:6" ht="60">
      <c r="A75" s="6" t="s">
        <v>132</v>
      </c>
      <c r="B75" s="7" t="s">
        <v>133</v>
      </c>
      <c r="C75" s="8"/>
      <c r="D75" s="14" t="s">
        <v>10</v>
      </c>
      <c r="E75" s="9">
        <f>E76/E77*100</f>
        <v>2.6765345788396342</v>
      </c>
      <c r="F75" s="3" t="s">
        <v>1488</v>
      </c>
    </row>
    <row r="76" spans="1:6" ht="45">
      <c r="A76" s="8"/>
      <c r="B76" s="7" t="s">
        <v>134</v>
      </c>
      <c r="C76" s="6" t="s">
        <v>135</v>
      </c>
      <c r="D76" s="6" t="s">
        <v>1430</v>
      </c>
      <c r="E76" s="12">
        <v>10646.2</v>
      </c>
    </row>
    <row r="77" spans="1:6" ht="30">
      <c r="A77" s="8"/>
      <c r="B77" s="7" t="s">
        <v>129</v>
      </c>
      <c r="C77" s="6" t="s">
        <v>130</v>
      </c>
      <c r="D77" s="6" t="s">
        <v>1430</v>
      </c>
      <c r="E77" s="12">
        <v>397760.6</v>
      </c>
    </row>
    <row r="78" spans="1:6" ht="30">
      <c r="A78" s="10" t="s">
        <v>137</v>
      </c>
      <c r="B78" s="11" t="s">
        <v>136</v>
      </c>
      <c r="C78" s="8"/>
      <c r="D78" s="8"/>
      <c r="E78" s="8"/>
    </row>
    <row r="79" spans="1:6" ht="45">
      <c r="A79" s="6" t="s">
        <v>139</v>
      </c>
      <c r="B79" s="7" t="s">
        <v>138</v>
      </c>
      <c r="C79" s="8"/>
      <c r="D79" s="14" t="s">
        <v>10</v>
      </c>
      <c r="E79" s="9">
        <f>E80/E81*100</f>
        <v>0</v>
      </c>
      <c r="F79" s="3" t="s">
        <v>106</v>
      </c>
    </row>
    <row r="80" spans="1:6" ht="45">
      <c r="A80" s="8"/>
      <c r="B80" s="7" t="s">
        <v>140</v>
      </c>
      <c r="C80" s="6" t="s">
        <v>141</v>
      </c>
      <c r="D80" s="6" t="s">
        <v>1428</v>
      </c>
      <c r="E80" s="12">
        <v>0</v>
      </c>
    </row>
    <row r="81" spans="1:6" ht="30">
      <c r="A81" s="8"/>
      <c r="B81" s="7" t="s">
        <v>72</v>
      </c>
      <c r="C81" s="6" t="s">
        <v>73</v>
      </c>
      <c r="D81" s="6" t="s">
        <v>1428</v>
      </c>
      <c r="E81" s="12">
        <v>25</v>
      </c>
    </row>
    <row r="82" spans="1:6" ht="45">
      <c r="A82" s="6" t="s">
        <v>143</v>
      </c>
      <c r="B82" s="7" t="s">
        <v>142</v>
      </c>
      <c r="C82" s="8"/>
      <c r="D82" s="14" t="s">
        <v>10</v>
      </c>
      <c r="E82" s="9">
        <f>E83/E84*100</f>
        <v>20</v>
      </c>
      <c r="F82" s="3" t="s">
        <v>146</v>
      </c>
    </row>
    <row r="83" spans="1:6" ht="30">
      <c r="A83" s="8"/>
      <c r="B83" s="7" t="s">
        <v>144</v>
      </c>
      <c r="C83" s="6" t="s">
        <v>145</v>
      </c>
      <c r="D83" s="6" t="s">
        <v>1428</v>
      </c>
      <c r="E83" s="12">
        <v>5</v>
      </c>
    </row>
    <row r="84" spans="1:6" ht="30">
      <c r="A84" s="8"/>
      <c r="B84" s="7" t="s">
        <v>87</v>
      </c>
      <c r="C84" s="6" t="s">
        <v>73</v>
      </c>
      <c r="D84" s="6" t="s">
        <v>1428</v>
      </c>
      <c r="E84" s="12">
        <v>25</v>
      </c>
    </row>
  </sheetData>
  <mergeCells count="8">
    <mergeCell ref="B36:B37"/>
    <mergeCell ref="A36:A37"/>
    <mergeCell ref="A3:E3"/>
    <mergeCell ref="A4:E4"/>
    <mergeCell ref="A7:E7"/>
    <mergeCell ref="A8:E8"/>
    <mergeCell ref="B16:B17"/>
    <mergeCell ref="A16:A17"/>
  </mergeCells>
  <pageMargins left="0.70866141732283472" right="0.70866141732283472" top="0.74803149606299213" bottom="0.74803149606299213" header="0.31496062992125984" footer="0.31496062992125984"/>
  <pageSetup paperSize="9" scale="46" fitToHeight="2" orientation="portrait"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3:G223"/>
  <sheetViews>
    <sheetView topLeftCell="A4" workbookViewId="0">
      <selection activeCell="E45" sqref="E45"/>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13"/>
    </row>
    <row r="5" spans="1:6">
      <c r="A5" s="1"/>
      <c r="B5" s="1"/>
      <c r="C5" s="1"/>
      <c r="D5" s="1"/>
      <c r="E5" s="1"/>
      <c r="F5" s="1"/>
    </row>
    <row r="6" spans="1:6" ht="30">
      <c r="A6" s="4" t="s">
        <v>7</v>
      </c>
      <c r="B6" s="4" t="s">
        <v>501</v>
      </c>
      <c r="C6" s="5" t="s">
        <v>11</v>
      </c>
      <c r="D6" s="5" t="s">
        <v>12</v>
      </c>
      <c r="E6" s="5" t="s">
        <v>2</v>
      </c>
      <c r="F6" s="2" t="s">
        <v>17</v>
      </c>
    </row>
    <row r="7" spans="1:6">
      <c r="A7" s="52" t="s">
        <v>4</v>
      </c>
      <c r="B7" s="52"/>
      <c r="C7" s="52"/>
      <c r="D7" s="52"/>
      <c r="E7" s="52"/>
    </row>
    <row r="8" spans="1:6">
      <c r="A8" s="52" t="s">
        <v>147</v>
      </c>
      <c r="B8" s="52"/>
      <c r="C8" s="52"/>
      <c r="D8" s="52"/>
      <c r="E8" s="52"/>
    </row>
    <row r="9" spans="1:6" ht="60">
      <c r="A9" s="10" t="s">
        <v>149</v>
      </c>
      <c r="B9" s="18" t="s">
        <v>148</v>
      </c>
      <c r="C9" s="7"/>
      <c r="D9" s="8"/>
      <c r="E9" s="8"/>
    </row>
    <row r="10" spans="1:6" ht="60">
      <c r="A10" s="6" t="s">
        <v>151</v>
      </c>
      <c r="B10" s="19" t="s">
        <v>150</v>
      </c>
      <c r="C10" s="7"/>
      <c r="D10" s="6" t="s">
        <v>10</v>
      </c>
      <c r="E10" s="9">
        <f>(E11+E12+E13+E14)/E15*100</f>
        <v>93.755718206770354</v>
      </c>
      <c r="F10" s="3" t="s">
        <v>30</v>
      </c>
    </row>
    <row r="11" spans="1:6" ht="60">
      <c r="A11" s="8"/>
      <c r="B11" s="19" t="s">
        <v>152</v>
      </c>
      <c r="C11" s="6" t="s">
        <v>153</v>
      </c>
      <c r="D11" s="6" t="s">
        <v>1236</v>
      </c>
      <c r="E11" s="6">
        <v>4066</v>
      </c>
    </row>
    <row r="12" spans="1:6" ht="30">
      <c r="A12" s="8"/>
      <c r="B12" s="19" t="s">
        <v>154</v>
      </c>
      <c r="C12" s="6" t="s">
        <v>155</v>
      </c>
      <c r="D12" s="6" t="s">
        <v>1236</v>
      </c>
      <c r="E12" s="6">
        <v>33</v>
      </c>
    </row>
    <row r="13" spans="1:6" ht="45">
      <c r="A13" s="8"/>
      <c r="B13" s="19" t="s">
        <v>156</v>
      </c>
      <c r="C13" s="6" t="s">
        <v>157</v>
      </c>
      <c r="D13" s="6" t="s">
        <v>1236</v>
      </c>
      <c r="E13" s="6">
        <v>0</v>
      </c>
    </row>
    <row r="14" spans="1:6" ht="60">
      <c r="A14" s="8"/>
      <c r="B14" s="19" t="s">
        <v>158</v>
      </c>
      <c r="C14" s="6" t="s">
        <v>159</v>
      </c>
      <c r="D14" s="6" t="s">
        <v>1236</v>
      </c>
      <c r="E14" s="6">
        <v>0</v>
      </c>
    </row>
    <row r="15" spans="1:6" ht="30">
      <c r="A15" s="8"/>
      <c r="B15" s="19" t="s">
        <v>160</v>
      </c>
      <c r="C15" s="6" t="s">
        <v>161</v>
      </c>
      <c r="D15" s="6" t="s">
        <v>1236</v>
      </c>
      <c r="E15" s="6">
        <v>4372</v>
      </c>
    </row>
    <row r="16" spans="1:6" ht="75">
      <c r="A16" s="6" t="s">
        <v>164</v>
      </c>
      <c r="B16" s="19" t="s">
        <v>163</v>
      </c>
      <c r="C16" s="8"/>
      <c r="D16" s="6" t="s">
        <v>10</v>
      </c>
      <c r="E16" s="9">
        <f>E17/E18*100</f>
        <v>0</v>
      </c>
      <c r="F16" s="3" t="s">
        <v>168</v>
      </c>
    </row>
    <row r="17" spans="1:6" ht="105">
      <c r="A17" s="8"/>
      <c r="B17" s="19" t="s">
        <v>165</v>
      </c>
      <c r="C17" s="6" t="s">
        <v>166</v>
      </c>
      <c r="D17" s="6" t="s">
        <v>1236</v>
      </c>
      <c r="E17" s="49"/>
    </row>
    <row r="18" spans="1:6" ht="60">
      <c r="A18" s="8"/>
      <c r="B18" s="19" t="s">
        <v>167</v>
      </c>
      <c r="C18" s="6" t="s">
        <v>153</v>
      </c>
      <c r="D18" s="6" t="s">
        <v>1236</v>
      </c>
      <c r="E18" s="6">
        <v>4066</v>
      </c>
    </row>
    <row r="19" spans="1:6" ht="75">
      <c r="A19" s="6" t="s">
        <v>170</v>
      </c>
      <c r="B19" s="19" t="s">
        <v>169</v>
      </c>
      <c r="C19" s="8"/>
      <c r="D19" s="6" t="s">
        <v>10</v>
      </c>
      <c r="E19" s="9" t="e">
        <f>E20/E21*100</f>
        <v>#DIV/0!</v>
      </c>
      <c r="F19" s="3" t="s">
        <v>115</v>
      </c>
    </row>
    <row r="20" spans="1:6" ht="75">
      <c r="A20" s="8"/>
      <c r="B20" s="19" t="s">
        <v>171</v>
      </c>
      <c r="C20" s="6" t="s">
        <v>172</v>
      </c>
      <c r="D20" s="6" t="s">
        <v>1236</v>
      </c>
      <c r="E20" s="47"/>
    </row>
    <row r="21" spans="1:6" ht="75">
      <c r="A21" s="8"/>
      <c r="B21" s="19" t="s">
        <v>173</v>
      </c>
      <c r="C21" s="6" t="s">
        <v>172</v>
      </c>
      <c r="D21" s="6" t="s">
        <v>1236</v>
      </c>
      <c r="E21" s="47"/>
      <c r="F21" s="3"/>
    </row>
    <row r="22" spans="1:6" ht="45">
      <c r="A22" s="10" t="s">
        <v>175</v>
      </c>
      <c r="B22" s="20" t="s">
        <v>174</v>
      </c>
      <c r="C22" s="8"/>
      <c r="D22" s="6"/>
      <c r="E22" s="12"/>
    </row>
    <row r="23" spans="1:6" ht="75">
      <c r="A23" s="6" t="s">
        <v>183</v>
      </c>
      <c r="B23" s="19" t="s">
        <v>176</v>
      </c>
      <c r="C23" s="8"/>
      <c r="D23" s="6" t="s">
        <v>10</v>
      </c>
      <c r="E23" s="9">
        <f>(E24+E25)/E26*100</f>
        <v>17.855386128873583</v>
      </c>
      <c r="F23" s="3" t="s">
        <v>182</v>
      </c>
    </row>
    <row r="24" spans="1:6" ht="90">
      <c r="A24" s="8"/>
      <c r="B24" s="19" t="s">
        <v>177</v>
      </c>
      <c r="C24" s="6" t="s">
        <v>178</v>
      </c>
      <c r="D24" s="6" t="s">
        <v>1236</v>
      </c>
      <c r="E24" s="12">
        <v>726</v>
      </c>
    </row>
    <row r="25" spans="1:6" ht="90">
      <c r="A25" s="8"/>
      <c r="B25" s="19" t="s">
        <v>179</v>
      </c>
      <c r="C25" s="6" t="s">
        <v>180</v>
      </c>
      <c r="D25" s="6" t="s">
        <v>1236</v>
      </c>
      <c r="E25" s="12">
        <v>0</v>
      </c>
    </row>
    <row r="26" spans="1:6" ht="90">
      <c r="A26" s="8"/>
      <c r="B26" s="19" t="s">
        <v>181</v>
      </c>
      <c r="C26" s="6" t="s">
        <v>153</v>
      </c>
      <c r="D26" s="6" t="s">
        <v>1236</v>
      </c>
      <c r="E26" s="12">
        <v>4066</v>
      </c>
    </row>
    <row r="27" spans="1:6" ht="75">
      <c r="A27" s="6" t="s">
        <v>185</v>
      </c>
      <c r="B27" s="19" t="s">
        <v>184</v>
      </c>
      <c r="C27" s="6"/>
      <c r="D27" s="6" t="s">
        <v>10</v>
      </c>
      <c r="E27" s="9">
        <f>E28/E29*100</f>
        <v>0</v>
      </c>
      <c r="F27" s="3" t="s">
        <v>168</v>
      </c>
    </row>
    <row r="28" spans="1:6" ht="90">
      <c r="A28" s="8"/>
      <c r="B28" s="19" t="s">
        <v>186</v>
      </c>
      <c r="C28" s="6" t="s">
        <v>187</v>
      </c>
      <c r="D28" s="6" t="s">
        <v>1236</v>
      </c>
      <c r="E28" s="12">
        <v>0</v>
      </c>
    </row>
    <row r="29" spans="1:6" ht="75">
      <c r="A29" s="8"/>
      <c r="B29" s="19" t="s">
        <v>188</v>
      </c>
      <c r="C29" s="6" t="s">
        <v>153</v>
      </c>
      <c r="D29" s="6" t="s">
        <v>1236</v>
      </c>
      <c r="E29" s="12">
        <v>4066</v>
      </c>
    </row>
    <row r="30" spans="1:6" ht="60">
      <c r="A30" s="10" t="s">
        <v>195</v>
      </c>
      <c r="B30" s="20" t="s">
        <v>189</v>
      </c>
      <c r="C30" s="8"/>
      <c r="D30" s="8"/>
      <c r="E30" s="8"/>
    </row>
    <row r="31" spans="1:6" ht="75">
      <c r="A31" s="6" t="s">
        <v>196</v>
      </c>
      <c r="B31" s="19" t="s">
        <v>190</v>
      </c>
      <c r="C31" s="8"/>
      <c r="D31" s="6" t="s">
        <v>1236</v>
      </c>
      <c r="E31" s="9">
        <f>E32/(E33+E34)</f>
        <v>8.0197238658777117</v>
      </c>
      <c r="F31" s="3" t="s">
        <v>197</v>
      </c>
    </row>
    <row r="32" spans="1:6" ht="60">
      <c r="A32" s="8"/>
      <c r="B32" s="19" t="s">
        <v>191</v>
      </c>
      <c r="C32" s="6" t="s">
        <v>153</v>
      </c>
      <c r="D32" s="6" t="s">
        <v>1236</v>
      </c>
      <c r="E32" s="12">
        <v>4066</v>
      </c>
    </row>
    <row r="33" spans="1:6" ht="45">
      <c r="A33" s="61"/>
      <c r="B33" s="61" t="s">
        <v>192</v>
      </c>
      <c r="C33" s="6" t="s">
        <v>193</v>
      </c>
      <c r="D33" s="6" t="s">
        <v>1236</v>
      </c>
      <c r="E33" s="12">
        <v>260</v>
      </c>
    </row>
    <row r="34" spans="1:6" ht="45">
      <c r="A34" s="62"/>
      <c r="B34" s="62"/>
      <c r="C34" s="6" t="s">
        <v>194</v>
      </c>
      <c r="D34" s="6" t="s">
        <v>1236</v>
      </c>
      <c r="E34" s="12">
        <v>247</v>
      </c>
    </row>
    <row r="35" spans="1:6" ht="75">
      <c r="A35" s="6" t="s">
        <v>199</v>
      </c>
      <c r="B35" s="19" t="s">
        <v>198</v>
      </c>
      <c r="C35" s="8"/>
      <c r="D35" s="6" t="s">
        <v>10</v>
      </c>
      <c r="E35" s="9">
        <f>(E36+E37)/(E38+E39)*100</f>
        <v>18.229166666666664</v>
      </c>
      <c r="F35" s="3" t="s">
        <v>168</v>
      </c>
    </row>
    <row r="36" spans="1:6" ht="45">
      <c r="A36" s="61"/>
      <c r="B36" s="61" t="s">
        <v>200</v>
      </c>
      <c r="C36" s="6" t="s">
        <v>201</v>
      </c>
      <c r="D36" s="6" t="s">
        <v>1236</v>
      </c>
      <c r="E36" s="12">
        <v>37</v>
      </c>
    </row>
    <row r="37" spans="1:6" ht="45">
      <c r="A37" s="62"/>
      <c r="B37" s="62"/>
      <c r="C37" s="6" t="s">
        <v>202</v>
      </c>
      <c r="D37" s="6" t="s">
        <v>1236</v>
      </c>
      <c r="E37" s="12">
        <v>33</v>
      </c>
    </row>
    <row r="38" spans="1:6" ht="45">
      <c r="A38" s="61"/>
      <c r="B38" s="61" t="s">
        <v>203</v>
      </c>
      <c r="C38" s="6" t="s">
        <v>204</v>
      </c>
      <c r="D38" s="6" t="s">
        <v>1236</v>
      </c>
      <c r="E38" s="12">
        <v>211</v>
      </c>
    </row>
    <row r="39" spans="1:6" ht="45">
      <c r="A39" s="62"/>
      <c r="B39" s="62"/>
      <c r="C39" s="6" t="s">
        <v>205</v>
      </c>
      <c r="D39" s="6" t="s">
        <v>1236</v>
      </c>
      <c r="E39" s="12">
        <v>173</v>
      </c>
    </row>
    <row r="40" spans="1:6" ht="45">
      <c r="A40" s="6" t="s">
        <v>206</v>
      </c>
      <c r="B40" s="19" t="s">
        <v>1431</v>
      </c>
      <c r="C40" s="6"/>
      <c r="D40" s="6"/>
      <c r="E40" s="9"/>
      <c r="F40" s="3" t="s">
        <v>30</v>
      </c>
    </row>
    <row r="41" spans="1:6">
      <c r="A41" s="22"/>
      <c r="B41" s="44" t="s">
        <v>1432</v>
      </c>
      <c r="C41" s="6"/>
      <c r="D41" s="6" t="s">
        <v>10</v>
      </c>
      <c r="E41" s="9" t="e">
        <f>(((E43/E45)/12*1000)/E47*100)</f>
        <v>#DIV/0!</v>
      </c>
      <c r="F41" s="3"/>
    </row>
    <row r="42" spans="1:6">
      <c r="A42" s="22"/>
      <c r="B42" s="19" t="s">
        <v>215</v>
      </c>
      <c r="C42" s="6"/>
      <c r="D42" s="6" t="s">
        <v>10</v>
      </c>
      <c r="E42" s="9" t="e">
        <f>(((E44/E46)/12*1000)/E47*100)</f>
        <v>#DIV/0!</v>
      </c>
      <c r="F42" s="3"/>
    </row>
    <row r="43" spans="1:6" ht="75">
      <c r="A43" s="21"/>
      <c r="B43" s="19" t="s">
        <v>207</v>
      </c>
      <c r="C43" s="6" t="s">
        <v>208</v>
      </c>
      <c r="D43" s="6" t="s">
        <v>1430</v>
      </c>
      <c r="E43" s="12">
        <v>306545</v>
      </c>
    </row>
    <row r="44" spans="1:6" ht="75">
      <c r="A44" s="21"/>
      <c r="B44" s="19" t="s">
        <v>209</v>
      </c>
      <c r="C44" s="6" t="s">
        <v>210</v>
      </c>
      <c r="D44" s="6" t="s">
        <v>1430</v>
      </c>
      <c r="E44" s="12">
        <v>249269</v>
      </c>
    </row>
    <row r="45" spans="1:6" ht="60">
      <c r="A45" s="21"/>
      <c r="B45" s="19" t="s">
        <v>52</v>
      </c>
      <c r="C45" s="6" t="s">
        <v>53</v>
      </c>
      <c r="D45" s="6" t="s">
        <v>1236</v>
      </c>
      <c r="E45" s="12">
        <v>496</v>
      </c>
    </row>
    <row r="46" spans="1:6" ht="60">
      <c r="A46" s="21"/>
      <c r="B46" s="19" t="s">
        <v>211</v>
      </c>
      <c r="C46" s="6" t="s">
        <v>212</v>
      </c>
      <c r="D46" s="6" t="s">
        <v>1236</v>
      </c>
      <c r="E46" s="12">
        <v>374</v>
      </c>
    </row>
    <row r="47" spans="1:6" ht="30">
      <c r="A47" s="21"/>
      <c r="B47" s="19" t="s">
        <v>213</v>
      </c>
      <c r="C47" s="6" t="s">
        <v>214</v>
      </c>
      <c r="D47" s="6" t="s">
        <v>1430</v>
      </c>
      <c r="E47" s="48"/>
    </row>
    <row r="48" spans="1:6" ht="60">
      <c r="A48" s="10" t="s">
        <v>218</v>
      </c>
      <c r="B48" s="20" t="s">
        <v>217</v>
      </c>
      <c r="C48" s="8"/>
      <c r="D48" s="6"/>
      <c r="E48" s="8"/>
    </row>
    <row r="49" spans="1:7" ht="75">
      <c r="A49" s="6" t="s">
        <v>220</v>
      </c>
      <c r="B49" s="19" t="s">
        <v>219</v>
      </c>
      <c r="C49" s="8"/>
      <c r="D49" s="6" t="s">
        <v>1427</v>
      </c>
      <c r="E49" s="9">
        <f>(E50+E51+E52)/((E53-E54-E55)+(E56+0.1*E57))</f>
        <v>22.958753327550621</v>
      </c>
      <c r="F49" s="3" t="s">
        <v>235</v>
      </c>
    </row>
    <row r="50" spans="1:7" ht="30">
      <c r="A50" s="61"/>
      <c r="B50" s="61" t="s">
        <v>221</v>
      </c>
      <c r="C50" s="6" t="s">
        <v>222</v>
      </c>
      <c r="D50" s="6" t="s">
        <v>1427</v>
      </c>
      <c r="E50" s="12">
        <v>33509</v>
      </c>
      <c r="F50" s="23"/>
    </row>
    <row r="51" spans="1:7" ht="30">
      <c r="A51" s="62"/>
      <c r="B51" s="62"/>
      <c r="C51" s="6" t="s">
        <v>223</v>
      </c>
      <c r="D51" s="6" t="s">
        <v>1427</v>
      </c>
      <c r="E51" s="12">
        <v>43249</v>
      </c>
    </row>
    <row r="52" spans="1:7" ht="30">
      <c r="A52" s="19"/>
      <c r="B52" s="19" t="s">
        <v>224</v>
      </c>
      <c r="C52" s="6" t="s">
        <v>225</v>
      </c>
      <c r="D52" s="6" t="s">
        <v>1427</v>
      </c>
      <c r="E52" s="12">
        <v>0</v>
      </c>
    </row>
    <row r="53" spans="1:7" ht="75">
      <c r="A53" s="8"/>
      <c r="B53" s="19" t="s">
        <v>188</v>
      </c>
      <c r="C53" s="6" t="s">
        <v>226</v>
      </c>
      <c r="D53" s="6" t="s">
        <v>1236</v>
      </c>
      <c r="E53" s="12">
        <v>4066</v>
      </c>
      <c r="F53" s="23"/>
    </row>
    <row r="54" spans="1:7" ht="90">
      <c r="A54" s="8"/>
      <c r="B54" s="19" t="s">
        <v>227</v>
      </c>
      <c r="C54" s="6" t="s">
        <v>228</v>
      </c>
      <c r="D54" s="6" t="s">
        <v>1236</v>
      </c>
      <c r="E54" s="12">
        <v>726</v>
      </c>
    </row>
    <row r="55" spans="1:7" ht="90">
      <c r="A55" s="8"/>
      <c r="B55" s="19" t="s">
        <v>229</v>
      </c>
      <c r="C55" s="6" t="s">
        <v>230</v>
      </c>
      <c r="D55" s="6" t="s">
        <v>1236</v>
      </c>
      <c r="E55" s="12">
        <v>0</v>
      </c>
    </row>
    <row r="56" spans="1:7" ht="30">
      <c r="A56" s="8"/>
      <c r="B56" s="19" t="s">
        <v>231</v>
      </c>
      <c r="C56" s="6" t="s">
        <v>232</v>
      </c>
      <c r="D56" s="6" t="s">
        <v>1236</v>
      </c>
      <c r="E56" s="12">
        <v>0</v>
      </c>
      <c r="F56" s="23"/>
      <c r="G56" s="23"/>
    </row>
    <row r="57" spans="1:7" ht="30">
      <c r="A57" s="8"/>
      <c r="B57" s="19" t="s">
        <v>233</v>
      </c>
      <c r="C57" s="6" t="s">
        <v>234</v>
      </c>
      <c r="D57" s="6" t="s">
        <v>1236</v>
      </c>
      <c r="E57" s="12">
        <v>33</v>
      </c>
    </row>
    <row r="58" spans="1:7" ht="75">
      <c r="A58" s="6" t="s">
        <v>256</v>
      </c>
      <c r="B58" s="19" t="s">
        <v>236</v>
      </c>
      <c r="C58" s="8"/>
      <c r="D58" s="6"/>
      <c r="E58" s="8"/>
      <c r="F58" s="3" t="s">
        <v>255</v>
      </c>
    </row>
    <row r="59" spans="1:7">
      <c r="A59" s="6"/>
      <c r="B59" s="24" t="s">
        <v>76</v>
      </c>
      <c r="C59" s="8"/>
      <c r="D59" s="6" t="s">
        <v>10</v>
      </c>
      <c r="E59" s="9">
        <f>(E63+E64+E70)/(E73+E74+E75)*100</f>
        <v>77.777777777777786</v>
      </c>
      <c r="F59" s="3"/>
    </row>
    <row r="60" spans="1:7">
      <c r="A60" s="6"/>
      <c r="B60" s="24" t="s">
        <v>77</v>
      </c>
      <c r="C60" s="8"/>
      <c r="D60" s="6" t="s">
        <v>10</v>
      </c>
      <c r="E60" s="9">
        <f>(E65+E66+E71)/(E73+E74+E75)*100</f>
        <v>83.333333333333343</v>
      </c>
      <c r="F60" s="3"/>
    </row>
    <row r="61" spans="1:7">
      <c r="A61" s="6"/>
      <c r="B61" s="24" t="s">
        <v>78</v>
      </c>
      <c r="C61" s="8"/>
      <c r="D61" s="6" t="s">
        <v>10</v>
      </c>
      <c r="E61" s="9">
        <f>(E67+E68+E72)/(E73+E74+E75)*100</f>
        <v>83.333333333333343</v>
      </c>
      <c r="F61" s="3"/>
    </row>
    <row r="62" spans="1:7" ht="45">
      <c r="A62" s="8"/>
      <c r="B62" s="24" t="s">
        <v>237</v>
      </c>
      <c r="C62" s="6"/>
      <c r="D62" s="8"/>
      <c r="E62" s="12"/>
    </row>
    <row r="63" spans="1:7" ht="30">
      <c r="A63" s="59"/>
      <c r="B63" s="59" t="s">
        <v>238</v>
      </c>
      <c r="C63" s="6" t="s">
        <v>239</v>
      </c>
      <c r="D63" s="6" t="s">
        <v>1428</v>
      </c>
      <c r="E63" s="12">
        <v>5</v>
      </c>
    </row>
    <row r="64" spans="1:7" ht="30">
      <c r="A64" s="60"/>
      <c r="B64" s="60"/>
      <c r="C64" s="6" t="s">
        <v>240</v>
      </c>
      <c r="D64" s="6" t="s">
        <v>1428</v>
      </c>
      <c r="E64" s="12">
        <v>9</v>
      </c>
    </row>
    <row r="65" spans="1:6" ht="30">
      <c r="A65" s="59"/>
      <c r="B65" s="59" t="s">
        <v>77</v>
      </c>
      <c r="C65" s="6" t="s">
        <v>241</v>
      </c>
      <c r="D65" s="6" t="s">
        <v>1428</v>
      </c>
      <c r="E65" s="12">
        <v>5</v>
      </c>
    </row>
    <row r="66" spans="1:6" ht="30">
      <c r="A66" s="60"/>
      <c r="B66" s="60"/>
      <c r="C66" s="6" t="s">
        <v>242</v>
      </c>
      <c r="D66" s="6" t="s">
        <v>1428</v>
      </c>
      <c r="E66" s="12">
        <v>10</v>
      </c>
    </row>
    <row r="67" spans="1:6" ht="30">
      <c r="A67" s="59"/>
      <c r="B67" s="59" t="s">
        <v>243</v>
      </c>
      <c r="C67" s="6" t="s">
        <v>244</v>
      </c>
      <c r="D67" s="6" t="s">
        <v>1428</v>
      </c>
      <c r="E67" s="12">
        <v>5</v>
      </c>
    </row>
    <row r="68" spans="1:6" ht="30">
      <c r="A68" s="60"/>
      <c r="B68" s="60"/>
      <c r="C68" s="6" t="s">
        <v>245</v>
      </c>
      <c r="D68" s="6" t="s">
        <v>1428</v>
      </c>
      <c r="E68" s="12">
        <v>10</v>
      </c>
    </row>
    <row r="69" spans="1:6" ht="30">
      <c r="A69" s="8"/>
      <c r="B69" s="24" t="s">
        <v>246</v>
      </c>
      <c r="C69" s="6"/>
      <c r="D69" s="8"/>
      <c r="E69" s="12"/>
    </row>
    <row r="70" spans="1:6" ht="30">
      <c r="A70" s="8"/>
      <c r="B70" s="24" t="s">
        <v>238</v>
      </c>
      <c r="C70" s="6" t="s">
        <v>247</v>
      </c>
      <c r="D70" s="6" t="s">
        <v>1428</v>
      </c>
      <c r="E70" s="12">
        <v>0</v>
      </c>
    </row>
    <row r="71" spans="1:6" ht="30">
      <c r="A71" s="8"/>
      <c r="B71" s="24" t="s">
        <v>77</v>
      </c>
      <c r="C71" s="6" t="s">
        <v>248</v>
      </c>
      <c r="D71" s="6" t="s">
        <v>1428</v>
      </c>
      <c r="E71" s="12">
        <v>0</v>
      </c>
    </row>
    <row r="72" spans="1:6" ht="30">
      <c r="A72" s="8"/>
      <c r="B72" s="24" t="s">
        <v>243</v>
      </c>
      <c r="C72" s="6" t="s">
        <v>249</v>
      </c>
      <c r="D72" s="6" t="s">
        <v>1428</v>
      </c>
      <c r="E72" s="12">
        <v>0</v>
      </c>
    </row>
    <row r="73" spans="1:6" ht="30">
      <c r="A73" s="59"/>
      <c r="B73" s="59" t="s">
        <v>250</v>
      </c>
      <c r="C73" s="6" t="s">
        <v>251</v>
      </c>
      <c r="D73" s="6" t="s">
        <v>1428</v>
      </c>
      <c r="E73" s="12">
        <v>5</v>
      </c>
    </row>
    <row r="74" spans="1:6" ht="30">
      <c r="A74" s="60"/>
      <c r="B74" s="60"/>
      <c r="C74" s="6" t="s">
        <v>252</v>
      </c>
      <c r="D74" s="6" t="s">
        <v>1428</v>
      </c>
      <c r="E74" s="12">
        <v>13</v>
      </c>
    </row>
    <row r="75" spans="1:6" ht="30">
      <c r="A75" s="8"/>
      <c r="B75" s="24" t="s">
        <v>253</v>
      </c>
      <c r="C75" s="6" t="s">
        <v>254</v>
      </c>
      <c r="D75" s="6" t="s">
        <v>1428</v>
      </c>
      <c r="E75" s="12">
        <v>0</v>
      </c>
    </row>
    <row r="76" spans="1:6" ht="75">
      <c r="A76" s="6" t="s">
        <v>257</v>
      </c>
      <c r="B76" s="24" t="s">
        <v>272</v>
      </c>
      <c r="C76" s="8"/>
      <c r="D76" s="6"/>
      <c r="E76" s="9"/>
      <c r="F76" s="3" t="s">
        <v>271</v>
      </c>
    </row>
    <row r="77" spans="1:6">
      <c r="A77" s="26"/>
      <c r="B77" s="27" t="s">
        <v>216</v>
      </c>
      <c r="C77" s="8"/>
      <c r="D77" s="6" t="s">
        <v>1428</v>
      </c>
      <c r="E77" s="9">
        <f>(E79+E80+E83)/(E85+E86)*100</f>
        <v>23.249573066601613</v>
      </c>
      <c r="F77" s="3"/>
    </row>
    <row r="78" spans="1:6">
      <c r="A78" s="26"/>
      <c r="B78" s="27" t="s">
        <v>273</v>
      </c>
      <c r="C78" s="8"/>
      <c r="D78" s="6" t="s">
        <v>1428</v>
      </c>
      <c r="E78" s="9">
        <f>(E81+E82+E84)/(E85+E86)*100</f>
        <v>11.124664552329836</v>
      </c>
      <c r="F78" s="3"/>
    </row>
    <row r="79" spans="1:6" ht="30">
      <c r="A79" s="59"/>
      <c r="B79" s="59" t="s">
        <v>258</v>
      </c>
      <c r="C79" s="6" t="s">
        <v>259</v>
      </c>
      <c r="D79" s="6" t="s">
        <v>1428</v>
      </c>
      <c r="E79" s="12">
        <v>536</v>
      </c>
    </row>
    <row r="80" spans="1:6" ht="30">
      <c r="A80" s="60"/>
      <c r="B80" s="60"/>
      <c r="C80" s="6" t="s">
        <v>260</v>
      </c>
      <c r="D80" s="6" t="s">
        <v>1428</v>
      </c>
      <c r="E80" s="12">
        <v>417</v>
      </c>
    </row>
    <row r="81" spans="1:6" ht="30">
      <c r="A81" s="59"/>
      <c r="B81" s="59" t="s">
        <v>261</v>
      </c>
      <c r="C81" s="6" t="s">
        <v>262</v>
      </c>
      <c r="D81" s="6" t="s">
        <v>1428</v>
      </c>
      <c r="E81" s="12">
        <v>201</v>
      </c>
    </row>
    <row r="82" spans="1:6" ht="30">
      <c r="A82" s="60"/>
      <c r="B82" s="60"/>
      <c r="C82" s="6" t="s">
        <v>263</v>
      </c>
      <c r="D82" s="6" t="s">
        <v>1428</v>
      </c>
      <c r="E82" s="12">
        <v>255</v>
      </c>
    </row>
    <row r="83" spans="1:6" ht="30">
      <c r="A83" s="25"/>
      <c r="B83" s="24" t="s">
        <v>264</v>
      </c>
      <c r="C83" s="6" t="s">
        <v>265</v>
      </c>
      <c r="D83" s="6" t="s">
        <v>1428</v>
      </c>
      <c r="E83" s="12">
        <v>0</v>
      </c>
    </row>
    <row r="84" spans="1:6" ht="45">
      <c r="A84" s="25"/>
      <c r="B84" s="24" t="s">
        <v>266</v>
      </c>
      <c r="C84" s="6" t="s">
        <v>267</v>
      </c>
      <c r="D84" s="6" t="s">
        <v>1428</v>
      </c>
      <c r="E84" s="12">
        <v>0</v>
      </c>
    </row>
    <row r="85" spans="1:6" ht="75">
      <c r="A85" s="25"/>
      <c r="B85" s="24" t="s">
        <v>188</v>
      </c>
      <c r="C85" s="6" t="s">
        <v>268</v>
      </c>
      <c r="D85" s="6" t="s">
        <v>1236</v>
      </c>
      <c r="E85" s="12">
        <v>4066</v>
      </c>
    </row>
    <row r="86" spans="1:6" ht="30">
      <c r="A86" s="25"/>
      <c r="B86" s="24" t="s">
        <v>269</v>
      </c>
      <c r="C86" s="6" t="s">
        <v>270</v>
      </c>
      <c r="D86" s="6" t="s">
        <v>1236</v>
      </c>
      <c r="E86" s="12">
        <v>33</v>
      </c>
    </row>
    <row r="87" spans="1:6" ht="75">
      <c r="A87" s="6" t="s">
        <v>275</v>
      </c>
      <c r="B87" s="24" t="s">
        <v>274</v>
      </c>
      <c r="C87" s="8"/>
      <c r="D87" s="6" t="s">
        <v>10</v>
      </c>
      <c r="E87" s="9">
        <f>(E88+E89+E90)/(E91+E92+E93)*100</f>
        <v>0</v>
      </c>
      <c r="F87" s="3" t="s">
        <v>271</v>
      </c>
    </row>
    <row r="88" spans="1:6" ht="30">
      <c r="A88" s="59"/>
      <c r="B88" s="59" t="s">
        <v>276</v>
      </c>
      <c r="C88" s="6" t="s">
        <v>277</v>
      </c>
      <c r="D88" s="6" t="s">
        <v>1428</v>
      </c>
      <c r="E88" s="12">
        <v>0</v>
      </c>
    </row>
    <row r="89" spans="1:6" ht="30">
      <c r="A89" s="60"/>
      <c r="B89" s="60"/>
      <c r="C89" s="6" t="s">
        <v>278</v>
      </c>
      <c r="D89" s="6" t="s">
        <v>1428</v>
      </c>
      <c r="E89" s="12">
        <v>0</v>
      </c>
    </row>
    <row r="90" spans="1:6" ht="30" customHeight="1">
      <c r="A90" s="8"/>
      <c r="B90" s="24" t="s">
        <v>279</v>
      </c>
      <c r="C90" s="6" t="s">
        <v>280</v>
      </c>
      <c r="D90" s="6" t="s">
        <v>1428</v>
      </c>
      <c r="E90" s="12">
        <v>0</v>
      </c>
    </row>
    <row r="91" spans="1:6" ht="30" customHeight="1">
      <c r="A91" s="59"/>
      <c r="B91" s="59" t="s">
        <v>250</v>
      </c>
      <c r="C91" s="6" t="s">
        <v>281</v>
      </c>
      <c r="D91" s="6" t="s">
        <v>1428</v>
      </c>
      <c r="E91" s="12">
        <v>5</v>
      </c>
    </row>
    <row r="92" spans="1:6" ht="30" customHeight="1">
      <c r="A92" s="60"/>
      <c r="B92" s="60"/>
      <c r="C92" s="6" t="s">
        <v>282</v>
      </c>
      <c r="D92" s="6" t="s">
        <v>1428</v>
      </c>
      <c r="E92" s="12">
        <v>13</v>
      </c>
    </row>
    <row r="93" spans="1:6" ht="30" customHeight="1">
      <c r="A93" s="8"/>
      <c r="B93" s="24" t="s">
        <v>283</v>
      </c>
      <c r="C93" s="6" t="s">
        <v>284</v>
      </c>
      <c r="D93" s="6" t="s">
        <v>1428</v>
      </c>
      <c r="E93" s="12">
        <v>0</v>
      </c>
    </row>
    <row r="94" spans="1:6" ht="45">
      <c r="A94" s="10" t="s">
        <v>292</v>
      </c>
      <c r="B94" s="20" t="s">
        <v>285</v>
      </c>
      <c r="C94" s="8"/>
      <c r="D94" s="8"/>
      <c r="E94" s="8"/>
    </row>
    <row r="95" spans="1:6" ht="75">
      <c r="A95" s="6" t="s">
        <v>291</v>
      </c>
      <c r="B95" s="24" t="s">
        <v>286</v>
      </c>
      <c r="C95" s="8"/>
      <c r="D95" s="6" t="s">
        <v>10</v>
      </c>
      <c r="E95" s="9">
        <f>E96/E97*100</f>
        <v>100</v>
      </c>
      <c r="F95" s="3" t="s">
        <v>271</v>
      </c>
    </row>
    <row r="96" spans="1:6" ht="180">
      <c r="A96" s="8"/>
      <c r="B96" s="24" t="s">
        <v>287</v>
      </c>
      <c r="C96" s="6" t="s">
        <v>288</v>
      </c>
      <c r="D96" s="6" t="s">
        <v>1236</v>
      </c>
      <c r="E96" s="12">
        <v>259</v>
      </c>
    </row>
    <row r="97" spans="1:6" ht="75">
      <c r="A97" s="8"/>
      <c r="B97" s="24" t="s">
        <v>289</v>
      </c>
      <c r="C97" s="6" t="s">
        <v>290</v>
      </c>
      <c r="D97" s="6" t="s">
        <v>1236</v>
      </c>
      <c r="E97" s="12">
        <v>259</v>
      </c>
    </row>
    <row r="98" spans="1:6" ht="75">
      <c r="A98" s="6" t="s">
        <v>294</v>
      </c>
      <c r="B98" s="24" t="s">
        <v>293</v>
      </c>
      <c r="C98" s="8"/>
      <c r="D98" s="6" t="s">
        <v>10</v>
      </c>
      <c r="E98" s="9">
        <f>E99/E100*100</f>
        <v>100</v>
      </c>
      <c r="F98" s="3" t="s">
        <v>271</v>
      </c>
    </row>
    <row r="99" spans="1:6" ht="165">
      <c r="A99" s="8"/>
      <c r="B99" s="24" t="s">
        <v>295</v>
      </c>
      <c r="C99" s="6" t="s">
        <v>296</v>
      </c>
      <c r="D99" s="6" t="s">
        <v>1236</v>
      </c>
      <c r="E99" s="12">
        <v>30</v>
      </c>
    </row>
    <row r="100" spans="1:6" ht="60">
      <c r="A100" s="8"/>
      <c r="B100" s="24" t="s">
        <v>297</v>
      </c>
      <c r="C100" s="6" t="s">
        <v>298</v>
      </c>
      <c r="D100" s="6" t="s">
        <v>1236</v>
      </c>
      <c r="E100" s="12">
        <v>30</v>
      </c>
    </row>
    <row r="101" spans="1:6" ht="45">
      <c r="A101" s="10" t="s">
        <v>299</v>
      </c>
      <c r="B101" s="20" t="s">
        <v>300</v>
      </c>
      <c r="C101" s="8"/>
      <c r="D101" s="8"/>
      <c r="E101" s="8"/>
    </row>
    <row r="102" spans="1:6" ht="75">
      <c r="A102" s="6" t="s">
        <v>305</v>
      </c>
      <c r="B102" s="24" t="s">
        <v>301</v>
      </c>
      <c r="C102" s="6"/>
      <c r="D102" s="6" t="s">
        <v>1433</v>
      </c>
      <c r="E102" s="9">
        <f>E103/E104</f>
        <v>1.3581081081081081</v>
      </c>
      <c r="F102" s="3" t="s">
        <v>168</v>
      </c>
    </row>
    <row r="103" spans="1:6" ht="75">
      <c r="A103" s="8"/>
      <c r="B103" s="24" t="s">
        <v>302</v>
      </c>
      <c r="C103" s="6" t="s">
        <v>303</v>
      </c>
      <c r="D103" s="6" t="s">
        <v>1434</v>
      </c>
      <c r="E103" s="50">
        <v>60.3</v>
      </c>
    </row>
    <row r="104" spans="1:6" ht="75">
      <c r="A104" s="8"/>
      <c r="B104" s="24" t="s">
        <v>304</v>
      </c>
      <c r="C104" s="6" t="s">
        <v>303</v>
      </c>
      <c r="D104" s="6" t="s">
        <v>1434</v>
      </c>
      <c r="E104" s="50">
        <v>44.4</v>
      </c>
    </row>
    <row r="105" spans="1:6" ht="75">
      <c r="A105" s="6" t="s">
        <v>307</v>
      </c>
      <c r="B105" s="24" t="s">
        <v>1442</v>
      </c>
      <c r="C105" s="6"/>
      <c r="D105" s="8"/>
      <c r="E105" s="12"/>
      <c r="F105" s="3" t="s">
        <v>168</v>
      </c>
    </row>
    <row r="106" spans="1:6" ht="45">
      <c r="A106" s="8"/>
      <c r="B106" s="24" t="s">
        <v>308</v>
      </c>
      <c r="C106" s="6" t="s">
        <v>303</v>
      </c>
      <c r="D106" s="8"/>
      <c r="E106" s="12"/>
      <c r="F106" s="3"/>
    </row>
    <row r="107" spans="1:6">
      <c r="A107" s="8"/>
      <c r="B107" s="24" t="s">
        <v>309</v>
      </c>
      <c r="C107" s="6"/>
      <c r="D107" s="6" t="s">
        <v>1434</v>
      </c>
      <c r="E107" s="50">
        <v>59</v>
      </c>
    </row>
    <row r="108" spans="1:6">
      <c r="A108" s="8"/>
      <c r="B108" s="24" t="s">
        <v>310</v>
      </c>
      <c r="C108" s="6"/>
      <c r="D108" s="6" t="s">
        <v>1434</v>
      </c>
      <c r="E108" s="50">
        <v>37.299999999999997</v>
      </c>
    </row>
    <row r="109" spans="1:6" ht="75">
      <c r="A109" s="6" t="s">
        <v>311</v>
      </c>
      <c r="B109" s="24" t="s">
        <v>1441</v>
      </c>
      <c r="C109" s="6"/>
      <c r="D109" s="8"/>
      <c r="E109" s="12"/>
      <c r="F109" s="3" t="s">
        <v>168</v>
      </c>
    </row>
    <row r="110" spans="1:6" ht="45">
      <c r="A110" s="8"/>
      <c r="B110" s="24" t="s">
        <v>314</v>
      </c>
      <c r="C110" s="6" t="s">
        <v>315</v>
      </c>
      <c r="D110" s="8"/>
      <c r="E110" s="12"/>
    </row>
    <row r="111" spans="1:6">
      <c r="A111" s="8"/>
      <c r="B111" s="24" t="s">
        <v>309</v>
      </c>
      <c r="C111" s="6"/>
      <c r="D111" s="6" t="s">
        <v>1434</v>
      </c>
      <c r="E111" s="50">
        <v>3.8</v>
      </c>
    </row>
    <row r="112" spans="1:6">
      <c r="A112" s="8"/>
      <c r="B112" s="24" t="s">
        <v>310</v>
      </c>
      <c r="C112" s="6"/>
      <c r="D112" s="6" t="s">
        <v>1434</v>
      </c>
      <c r="E112" s="50">
        <v>3.4</v>
      </c>
    </row>
    <row r="113" spans="1:6" ht="75">
      <c r="A113" s="6" t="s">
        <v>313</v>
      </c>
      <c r="B113" s="24" t="s">
        <v>1435</v>
      </c>
      <c r="C113" s="6"/>
      <c r="D113" s="8"/>
      <c r="E113" s="12"/>
      <c r="F113" s="3" t="s">
        <v>316</v>
      </c>
    </row>
    <row r="114" spans="1:6">
      <c r="A114" s="6"/>
      <c r="B114" s="44" t="s">
        <v>1439</v>
      </c>
      <c r="C114" s="6"/>
      <c r="D114" s="42" t="s">
        <v>10</v>
      </c>
      <c r="E114" s="9">
        <f>E117/E120*100</f>
        <v>1.3953488372093024</v>
      </c>
    </row>
    <row r="115" spans="1:6">
      <c r="A115" s="6"/>
      <c r="B115" s="44" t="s">
        <v>1438</v>
      </c>
      <c r="C115" s="6"/>
      <c r="D115" s="42" t="s">
        <v>10</v>
      </c>
      <c r="E115" s="9">
        <f>E118/E121*100</f>
        <v>0.46082949308755761</v>
      </c>
    </row>
    <row r="116" spans="1:6" ht="30">
      <c r="A116" s="8"/>
      <c r="B116" s="24" t="s">
        <v>1436</v>
      </c>
      <c r="C116" s="6" t="s">
        <v>303</v>
      </c>
      <c r="D116" s="8"/>
      <c r="E116" s="12"/>
      <c r="F116" s="3"/>
    </row>
    <row r="117" spans="1:6">
      <c r="A117" s="8"/>
      <c r="B117" s="44" t="s">
        <v>1439</v>
      </c>
      <c r="C117" s="6"/>
      <c r="D117" s="6" t="s">
        <v>1236</v>
      </c>
      <c r="E117" s="48">
        <v>3</v>
      </c>
    </row>
    <row r="118" spans="1:6">
      <c r="A118" s="8"/>
      <c r="B118" s="44" t="s">
        <v>1438</v>
      </c>
      <c r="C118" s="6"/>
      <c r="D118" s="6" t="s">
        <v>1236</v>
      </c>
      <c r="E118" s="48">
        <v>1</v>
      </c>
    </row>
    <row r="119" spans="1:6" ht="30">
      <c r="A119" s="8"/>
      <c r="B119" s="24" t="s">
        <v>1443</v>
      </c>
      <c r="C119" s="6" t="s">
        <v>303</v>
      </c>
      <c r="D119" s="6"/>
      <c r="E119" s="12"/>
    </row>
    <row r="120" spans="1:6">
      <c r="A120" s="8"/>
      <c r="B120" s="44" t="s">
        <v>1439</v>
      </c>
      <c r="C120" s="6"/>
      <c r="D120" s="6" t="s">
        <v>1236</v>
      </c>
      <c r="E120" s="48">
        <v>215</v>
      </c>
    </row>
    <row r="121" spans="1:6">
      <c r="A121" s="8"/>
      <c r="B121" s="44" t="s">
        <v>1438</v>
      </c>
      <c r="C121" s="6"/>
      <c r="D121" s="6" t="s">
        <v>1236</v>
      </c>
      <c r="E121" s="48">
        <v>217</v>
      </c>
    </row>
    <row r="122" spans="1:6" ht="75">
      <c r="A122" s="6" t="s">
        <v>317</v>
      </c>
      <c r="B122" s="24" t="s">
        <v>1437</v>
      </c>
      <c r="C122" s="6"/>
      <c r="D122" s="8"/>
      <c r="E122" s="12"/>
      <c r="F122" s="3" t="s">
        <v>168</v>
      </c>
    </row>
    <row r="123" spans="1:6">
      <c r="A123" s="6"/>
      <c r="B123" s="44" t="s">
        <v>1439</v>
      </c>
      <c r="C123" s="6"/>
      <c r="D123" s="42" t="s">
        <v>10</v>
      </c>
      <c r="E123" s="9">
        <f>E126/E129*100</f>
        <v>0</v>
      </c>
      <c r="F123" s="3"/>
    </row>
    <row r="124" spans="1:6">
      <c r="A124" s="6"/>
      <c r="B124" s="44" t="s">
        <v>1438</v>
      </c>
      <c r="C124" s="6"/>
      <c r="D124" s="42" t="s">
        <v>10</v>
      </c>
      <c r="E124" s="9">
        <f>E127/E130*100</f>
        <v>0</v>
      </c>
      <c r="F124" s="3"/>
    </row>
    <row r="125" spans="1:6" ht="30">
      <c r="A125" s="8"/>
      <c r="B125" s="24" t="s">
        <v>1440</v>
      </c>
      <c r="C125" s="6" t="s">
        <v>315</v>
      </c>
      <c r="D125" s="8"/>
      <c r="E125" s="12"/>
    </row>
    <row r="126" spans="1:6">
      <c r="A126" s="8"/>
      <c r="B126" s="44" t="s">
        <v>1439</v>
      </c>
      <c r="C126" s="6"/>
      <c r="D126" s="6" t="s">
        <v>1236</v>
      </c>
      <c r="E126" s="48">
        <v>0</v>
      </c>
    </row>
    <row r="127" spans="1:6">
      <c r="A127" s="8"/>
      <c r="B127" s="44" t="s">
        <v>1438</v>
      </c>
      <c r="C127" s="6"/>
      <c r="D127" s="6" t="s">
        <v>1236</v>
      </c>
      <c r="E127" s="48">
        <v>0</v>
      </c>
    </row>
    <row r="128" spans="1:6" ht="30">
      <c r="A128" s="8"/>
      <c r="B128" s="24" t="s">
        <v>1444</v>
      </c>
      <c r="C128" s="6" t="s">
        <v>315</v>
      </c>
      <c r="D128" s="6"/>
      <c r="E128" s="12"/>
    </row>
    <row r="129" spans="1:6">
      <c r="A129" s="8"/>
      <c r="B129" s="44" t="s">
        <v>1439</v>
      </c>
      <c r="C129" s="6"/>
      <c r="D129" s="6" t="s">
        <v>1236</v>
      </c>
      <c r="E129" s="48">
        <v>332</v>
      </c>
    </row>
    <row r="130" spans="1:6">
      <c r="A130" s="8"/>
      <c r="B130" s="44" t="s">
        <v>1438</v>
      </c>
      <c r="C130" s="6"/>
      <c r="D130" s="6" t="s">
        <v>1236</v>
      </c>
      <c r="E130" s="48">
        <v>332</v>
      </c>
    </row>
    <row r="131" spans="1:6" ht="90">
      <c r="A131" s="10" t="s">
        <v>319</v>
      </c>
      <c r="B131" s="20" t="s">
        <v>318</v>
      </c>
      <c r="C131" s="8"/>
      <c r="D131" s="8"/>
      <c r="E131" s="8"/>
    </row>
    <row r="132" spans="1:6" ht="75">
      <c r="A132" s="6" t="s">
        <v>321</v>
      </c>
      <c r="B132" s="24" t="s">
        <v>320</v>
      </c>
      <c r="C132" s="8"/>
      <c r="D132" s="14" t="s">
        <v>10</v>
      </c>
      <c r="E132" s="9">
        <f>(E133+E134+E135)/(E136+E137)*100</f>
        <v>99.194925591607713</v>
      </c>
      <c r="F132" s="3" t="s">
        <v>168</v>
      </c>
    </row>
    <row r="133" spans="1:6" ht="37.5" customHeight="1">
      <c r="A133" s="59"/>
      <c r="B133" s="59" t="s">
        <v>322</v>
      </c>
      <c r="C133" s="6" t="s">
        <v>323</v>
      </c>
      <c r="D133" s="14" t="s">
        <v>1236</v>
      </c>
      <c r="E133" s="12">
        <v>2730</v>
      </c>
      <c r="F133" s="3"/>
    </row>
    <row r="134" spans="1:6" ht="37.5" customHeight="1">
      <c r="A134" s="60"/>
      <c r="B134" s="60"/>
      <c r="C134" s="6" t="s">
        <v>324</v>
      </c>
      <c r="D134" s="14" t="s">
        <v>1236</v>
      </c>
      <c r="E134" s="12">
        <v>1336</v>
      </c>
      <c r="F134" s="3"/>
    </row>
    <row r="135" spans="1:6" ht="30">
      <c r="A135" s="8"/>
      <c r="B135" s="24" t="s">
        <v>325</v>
      </c>
      <c r="C135" s="6" t="s">
        <v>326</v>
      </c>
      <c r="D135" s="14" t="s">
        <v>1236</v>
      </c>
      <c r="E135" s="12">
        <v>0</v>
      </c>
    </row>
    <row r="136" spans="1:6" ht="75">
      <c r="A136" s="8"/>
      <c r="B136" s="24" t="s">
        <v>327</v>
      </c>
      <c r="C136" s="6" t="s">
        <v>268</v>
      </c>
      <c r="D136" s="14" t="s">
        <v>1236</v>
      </c>
      <c r="E136" s="12">
        <v>4066</v>
      </c>
    </row>
    <row r="137" spans="1:6" ht="30">
      <c r="A137" s="8"/>
      <c r="B137" s="24" t="s">
        <v>154</v>
      </c>
      <c r="C137" s="6" t="s">
        <v>270</v>
      </c>
      <c r="D137" s="14" t="s">
        <v>1236</v>
      </c>
      <c r="E137" s="12">
        <v>33</v>
      </c>
    </row>
    <row r="138" spans="1:6" ht="75">
      <c r="A138" s="6" t="s">
        <v>328</v>
      </c>
      <c r="B138" s="24" t="s">
        <v>329</v>
      </c>
      <c r="C138" s="6"/>
      <c r="D138" s="14" t="s">
        <v>10</v>
      </c>
      <c r="E138" s="12">
        <f>(E139+E140)/(E141+E142)*100</f>
        <v>53.333333333333336</v>
      </c>
      <c r="F138" s="3" t="s">
        <v>168</v>
      </c>
    </row>
    <row r="139" spans="1:6" ht="30">
      <c r="A139" s="59"/>
      <c r="B139" s="59" t="s">
        <v>330</v>
      </c>
      <c r="C139" s="6" t="s">
        <v>331</v>
      </c>
      <c r="D139" s="14" t="s">
        <v>1428</v>
      </c>
      <c r="E139" s="12">
        <v>8</v>
      </c>
    </row>
    <row r="140" spans="1:6" ht="30">
      <c r="A140" s="60"/>
      <c r="B140" s="60"/>
      <c r="C140" s="6" t="s">
        <v>332</v>
      </c>
      <c r="D140" s="14" t="s">
        <v>1428</v>
      </c>
      <c r="E140" s="12">
        <v>0</v>
      </c>
    </row>
    <row r="141" spans="1:6" ht="30">
      <c r="A141" s="59"/>
      <c r="B141" s="59" t="s">
        <v>250</v>
      </c>
      <c r="C141" s="6" t="s">
        <v>333</v>
      </c>
      <c r="D141" s="14" t="s">
        <v>1428</v>
      </c>
      <c r="E141" s="12">
        <v>15</v>
      </c>
    </row>
    <row r="142" spans="1:6" ht="30">
      <c r="A142" s="60"/>
      <c r="B142" s="60"/>
      <c r="C142" s="6" t="s">
        <v>334</v>
      </c>
      <c r="D142" s="14" t="s">
        <v>1428</v>
      </c>
      <c r="E142" s="12">
        <v>0</v>
      </c>
    </row>
    <row r="143" spans="1:6" ht="75">
      <c r="A143" s="6" t="s">
        <v>335</v>
      </c>
      <c r="B143" s="24" t="s">
        <v>336</v>
      </c>
      <c r="C143" s="6"/>
      <c r="D143" s="14" t="s">
        <v>10</v>
      </c>
      <c r="E143" s="12">
        <f>(E144+E145+E146)/(E147+E148+E149)*100</f>
        <v>83.333333333333343</v>
      </c>
      <c r="F143" s="3" t="s">
        <v>168</v>
      </c>
    </row>
    <row r="144" spans="1:6" ht="30">
      <c r="A144" s="59"/>
      <c r="B144" s="59" t="s">
        <v>337</v>
      </c>
      <c r="C144" s="6" t="s">
        <v>338</v>
      </c>
      <c r="D144" s="14" t="s">
        <v>1428</v>
      </c>
      <c r="E144" s="12">
        <v>5</v>
      </c>
    </row>
    <row r="145" spans="1:6" ht="30">
      <c r="A145" s="60"/>
      <c r="B145" s="60"/>
      <c r="C145" s="6" t="s">
        <v>339</v>
      </c>
      <c r="D145" s="14" t="s">
        <v>1428</v>
      </c>
      <c r="E145" s="12">
        <v>10</v>
      </c>
    </row>
    <row r="146" spans="1:6" ht="30">
      <c r="A146" s="6"/>
      <c r="B146" s="24" t="s">
        <v>340</v>
      </c>
      <c r="C146" s="6" t="s">
        <v>341</v>
      </c>
      <c r="D146" s="14" t="s">
        <v>1428</v>
      </c>
      <c r="E146" s="12">
        <v>0</v>
      </c>
    </row>
    <row r="147" spans="1:6" ht="30">
      <c r="A147" s="59"/>
      <c r="B147" s="59" t="s">
        <v>250</v>
      </c>
      <c r="C147" s="6" t="s">
        <v>251</v>
      </c>
      <c r="D147" s="14" t="s">
        <v>1428</v>
      </c>
      <c r="E147" s="12">
        <v>5</v>
      </c>
    </row>
    <row r="148" spans="1:6" ht="30">
      <c r="A148" s="60"/>
      <c r="B148" s="60"/>
      <c r="C148" s="6" t="s">
        <v>342</v>
      </c>
      <c r="D148" s="14" t="s">
        <v>1428</v>
      </c>
      <c r="E148" s="12">
        <v>13</v>
      </c>
    </row>
    <row r="149" spans="1:6" ht="30">
      <c r="A149" s="6"/>
      <c r="B149" s="24" t="s">
        <v>283</v>
      </c>
      <c r="C149" s="6" t="s">
        <v>254</v>
      </c>
      <c r="D149" s="14" t="s">
        <v>1428</v>
      </c>
      <c r="E149" s="12">
        <v>0</v>
      </c>
    </row>
    <row r="150" spans="1:6" ht="75">
      <c r="A150" s="6" t="s">
        <v>343</v>
      </c>
      <c r="B150" s="24" t="s">
        <v>344</v>
      </c>
      <c r="C150" s="6"/>
      <c r="D150" s="14" t="s">
        <v>10</v>
      </c>
      <c r="E150" s="12">
        <f>(E151+E152+E153)/(E154+E155+E156)*100</f>
        <v>0</v>
      </c>
      <c r="F150" s="3" t="s">
        <v>168</v>
      </c>
    </row>
    <row r="151" spans="1:6" ht="30">
      <c r="A151" s="59"/>
      <c r="B151" s="59" t="s">
        <v>345</v>
      </c>
      <c r="C151" s="6" t="s">
        <v>346</v>
      </c>
      <c r="D151" s="14" t="s">
        <v>1428</v>
      </c>
      <c r="E151" s="12">
        <v>0</v>
      </c>
    </row>
    <row r="152" spans="1:6" ht="30">
      <c r="A152" s="60"/>
      <c r="B152" s="60"/>
      <c r="C152" s="6" t="s">
        <v>347</v>
      </c>
      <c r="D152" s="14" t="s">
        <v>1428</v>
      </c>
      <c r="E152" s="12">
        <v>0</v>
      </c>
    </row>
    <row r="153" spans="1:6" ht="30">
      <c r="A153" s="6"/>
      <c r="B153" s="24" t="s">
        <v>348</v>
      </c>
      <c r="C153" s="6" t="s">
        <v>349</v>
      </c>
      <c r="D153" s="14" t="s">
        <v>1428</v>
      </c>
      <c r="E153" s="12">
        <v>0</v>
      </c>
    </row>
    <row r="154" spans="1:6" ht="30">
      <c r="A154" s="59"/>
      <c r="B154" s="59" t="s">
        <v>250</v>
      </c>
      <c r="C154" s="6" t="s">
        <v>251</v>
      </c>
      <c r="D154" s="14" t="s">
        <v>1428</v>
      </c>
      <c r="E154" s="12">
        <v>5</v>
      </c>
    </row>
    <row r="155" spans="1:6" ht="30">
      <c r="A155" s="60"/>
      <c r="B155" s="60"/>
      <c r="C155" s="6" t="s">
        <v>342</v>
      </c>
      <c r="D155" s="14" t="s">
        <v>1428</v>
      </c>
      <c r="E155" s="12">
        <v>13</v>
      </c>
    </row>
    <row r="156" spans="1:6" ht="30">
      <c r="A156" s="6"/>
      <c r="B156" s="24" t="s">
        <v>283</v>
      </c>
      <c r="C156" s="6" t="s">
        <v>254</v>
      </c>
      <c r="D156" s="14" t="s">
        <v>1428</v>
      </c>
      <c r="E156" s="12">
        <v>0</v>
      </c>
    </row>
    <row r="157" spans="1:6" ht="60">
      <c r="A157" s="10" t="s">
        <v>351</v>
      </c>
      <c r="B157" s="20" t="s">
        <v>350</v>
      </c>
      <c r="C157" s="8"/>
      <c r="D157" s="8"/>
      <c r="E157" s="8"/>
    </row>
    <row r="158" spans="1:6" ht="75">
      <c r="A158" s="6" t="s">
        <v>353</v>
      </c>
      <c r="B158" s="24" t="s">
        <v>352</v>
      </c>
      <c r="C158" s="8"/>
      <c r="D158" s="14" t="s">
        <v>10</v>
      </c>
      <c r="E158" s="9">
        <f>((E159+E160)/(E161+E162))*100</f>
        <v>83.333333333333343</v>
      </c>
      <c r="F158" s="3" t="s">
        <v>235</v>
      </c>
    </row>
    <row r="159" spans="1:6" ht="45">
      <c r="A159" s="8"/>
      <c r="B159" s="24" t="s">
        <v>354</v>
      </c>
      <c r="C159" s="6" t="s">
        <v>355</v>
      </c>
      <c r="D159" s="14" t="s">
        <v>1428</v>
      </c>
      <c r="E159" s="12">
        <v>15</v>
      </c>
    </row>
    <row r="160" spans="1:6" ht="45">
      <c r="A160" s="8"/>
      <c r="B160" s="24" t="s">
        <v>356</v>
      </c>
      <c r="C160" s="6" t="s">
        <v>357</v>
      </c>
      <c r="D160" s="14" t="s">
        <v>1428</v>
      </c>
      <c r="E160" s="12">
        <v>0</v>
      </c>
    </row>
    <row r="161" spans="1:6" ht="60">
      <c r="A161" s="8"/>
      <c r="B161" s="24" t="s">
        <v>358</v>
      </c>
      <c r="C161" s="6" t="s">
        <v>359</v>
      </c>
      <c r="D161" s="14" t="s">
        <v>1428</v>
      </c>
      <c r="E161" s="12">
        <v>18</v>
      </c>
    </row>
    <row r="162" spans="1:6" ht="45">
      <c r="A162" s="8"/>
      <c r="B162" s="24" t="s">
        <v>360</v>
      </c>
      <c r="C162" s="6" t="s">
        <v>361</v>
      </c>
      <c r="D162" s="14" t="s">
        <v>1428</v>
      </c>
      <c r="E162" s="12">
        <v>0</v>
      </c>
    </row>
    <row r="163" spans="1:6" ht="45">
      <c r="A163" s="10" t="s">
        <v>363</v>
      </c>
      <c r="B163" s="20" t="s">
        <v>362</v>
      </c>
      <c r="C163" s="8"/>
      <c r="D163" s="8"/>
      <c r="E163" s="8"/>
    </row>
    <row r="164" spans="1:6" ht="60">
      <c r="A164" s="6" t="s">
        <v>374</v>
      </c>
      <c r="B164" s="24" t="s">
        <v>364</v>
      </c>
      <c r="C164" s="8"/>
      <c r="D164" s="14" t="s">
        <v>1430</v>
      </c>
      <c r="E164" s="9">
        <f>(E165+E166)/(E167+E168)</f>
        <v>189.51593999062354</v>
      </c>
      <c r="F164" s="3" t="s">
        <v>375</v>
      </c>
    </row>
    <row r="165" spans="1:6" ht="45">
      <c r="A165" s="8"/>
      <c r="B165" s="24" t="s">
        <v>365</v>
      </c>
      <c r="C165" s="6" t="s">
        <v>366</v>
      </c>
      <c r="D165" s="14" t="s">
        <v>1430</v>
      </c>
      <c r="E165" s="12">
        <v>808475</v>
      </c>
    </row>
    <row r="166" spans="1:6" ht="60">
      <c r="A166" s="8"/>
      <c r="B166" s="24" t="s">
        <v>367</v>
      </c>
      <c r="C166" s="6" t="s">
        <v>368</v>
      </c>
      <c r="D166" s="14" t="s">
        <v>1430</v>
      </c>
      <c r="E166" s="12">
        <v>0</v>
      </c>
    </row>
    <row r="167" spans="1:6" ht="45">
      <c r="A167" s="8"/>
      <c r="B167" s="24" t="s">
        <v>369</v>
      </c>
      <c r="C167" s="6" t="s">
        <v>370</v>
      </c>
      <c r="D167" s="14" t="s">
        <v>1236</v>
      </c>
      <c r="E167" s="12">
        <v>4266</v>
      </c>
    </row>
    <row r="168" spans="1:6" ht="60">
      <c r="A168" s="8"/>
      <c r="B168" s="24" t="s">
        <v>371</v>
      </c>
      <c r="C168" s="6" t="s">
        <v>372</v>
      </c>
      <c r="D168" s="14" t="s">
        <v>1236</v>
      </c>
      <c r="E168" s="12">
        <v>0</v>
      </c>
    </row>
    <row r="169" spans="1:6" ht="60">
      <c r="A169" s="6" t="s">
        <v>373</v>
      </c>
      <c r="B169" s="24" t="s">
        <v>376</v>
      </c>
      <c r="C169" s="8"/>
      <c r="D169" s="14" t="s">
        <v>10</v>
      </c>
      <c r="E169" s="9">
        <f>((E170+E171)/(E172+E173))*100</f>
        <v>0.46371254522403293</v>
      </c>
      <c r="F169" s="3" t="s">
        <v>375</v>
      </c>
    </row>
    <row r="170" spans="1:6" ht="45">
      <c r="A170" s="8"/>
      <c r="B170" s="24" t="s">
        <v>377</v>
      </c>
      <c r="C170" s="6" t="s">
        <v>378</v>
      </c>
      <c r="D170" s="14" t="s">
        <v>1430</v>
      </c>
      <c r="E170" s="12">
        <v>3749</v>
      </c>
    </row>
    <row r="171" spans="1:6" ht="60">
      <c r="A171" s="8"/>
      <c r="B171" s="24" t="s">
        <v>379</v>
      </c>
      <c r="C171" s="6" t="s">
        <v>380</v>
      </c>
      <c r="D171" s="14" t="s">
        <v>1430</v>
      </c>
      <c r="E171" s="12">
        <v>0</v>
      </c>
    </row>
    <row r="172" spans="1:6" ht="45">
      <c r="A172" s="8"/>
      <c r="B172" s="24" t="s">
        <v>381</v>
      </c>
      <c r="C172" s="6" t="s">
        <v>366</v>
      </c>
      <c r="D172" s="14" t="s">
        <v>1430</v>
      </c>
      <c r="E172" s="12">
        <v>808475</v>
      </c>
    </row>
    <row r="173" spans="1:6" ht="60">
      <c r="A173" s="8"/>
      <c r="B173" s="24" t="s">
        <v>382</v>
      </c>
      <c r="C173" s="6" t="s">
        <v>383</v>
      </c>
      <c r="D173" s="14" t="s">
        <v>1430</v>
      </c>
      <c r="E173" s="12">
        <v>0</v>
      </c>
    </row>
    <row r="174" spans="1:6" ht="30">
      <c r="A174" s="10" t="s">
        <v>385</v>
      </c>
      <c r="B174" s="20" t="s">
        <v>384</v>
      </c>
      <c r="C174" s="8"/>
      <c r="D174" s="8"/>
      <c r="E174" s="8"/>
    </row>
    <row r="175" spans="1:6" ht="75">
      <c r="A175" s="6" t="s">
        <v>387</v>
      </c>
      <c r="B175" s="24" t="s">
        <v>386</v>
      </c>
      <c r="C175" s="6"/>
      <c r="D175" s="14" t="s">
        <v>10</v>
      </c>
      <c r="E175" s="9">
        <f>((E176+E177+E178)/(E179+E180+E181))*100</f>
        <v>66.666666666666657</v>
      </c>
      <c r="F175" s="3" t="s">
        <v>168</v>
      </c>
    </row>
    <row r="176" spans="1:6" ht="30">
      <c r="A176" s="59"/>
      <c r="B176" s="59" t="s">
        <v>388</v>
      </c>
      <c r="C176" s="6" t="s">
        <v>389</v>
      </c>
      <c r="D176" s="14" t="s">
        <v>1428</v>
      </c>
      <c r="E176" s="12">
        <v>3</v>
      </c>
    </row>
    <row r="177" spans="1:6" ht="30">
      <c r="A177" s="60"/>
      <c r="B177" s="60"/>
      <c r="C177" s="6" t="s">
        <v>390</v>
      </c>
      <c r="D177" s="14" t="s">
        <v>1428</v>
      </c>
      <c r="E177" s="12">
        <v>9</v>
      </c>
    </row>
    <row r="178" spans="1:6" ht="30">
      <c r="A178" s="6"/>
      <c r="B178" s="24" t="s">
        <v>391</v>
      </c>
      <c r="C178" s="6" t="s">
        <v>392</v>
      </c>
      <c r="D178" s="14" t="s">
        <v>1428</v>
      </c>
      <c r="E178" s="12">
        <v>0</v>
      </c>
    </row>
    <row r="179" spans="1:6" ht="30">
      <c r="A179" s="59"/>
      <c r="B179" s="59" t="s">
        <v>250</v>
      </c>
      <c r="C179" s="6" t="s">
        <v>251</v>
      </c>
      <c r="D179" s="14" t="s">
        <v>1428</v>
      </c>
      <c r="E179" s="12">
        <v>5</v>
      </c>
    </row>
    <row r="180" spans="1:6" ht="30">
      <c r="A180" s="60"/>
      <c r="B180" s="60"/>
      <c r="C180" s="6" t="s">
        <v>342</v>
      </c>
      <c r="D180" s="14" t="s">
        <v>1428</v>
      </c>
      <c r="E180" s="12">
        <v>13</v>
      </c>
    </row>
    <row r="181" spans="1:6" ht="30">
      <c r="A181" s="6"/>
      <c r="B181" s="24" t="s">
        <v>283</v>
      </c>
      <c r="C181" s="6" t="s">
        <v>254</v>
      </c>
      <c r="D181" s="14" t="s">
        <v>1428</v>
      </c>
      <c r="E181" s="12">
        <v>0</v>
      </c>
    </row>
    <row r="182" spans="1:6" ht="75">
      <c r="A182" s="6" t="s">
        <v>394</v>
      </c>
      <c r="B182" s="24" t="s">
        <v>393</v>
      </c>
      <c r="C182" s="6"/>
      <c r="D182" s="14" t="s">
        <v>10</v>
      </c>
      <c r="E182" s="9">
        <f>((E183+E184+E185)/(E186+E187+E188))*100</f>
        <v>72.222222222222214</v>
      </c>
      <c r="F182" s="3" t="s">
        <v>168</v>
      </c>
    </row>
    <row r="183" spans="1:6" ht="30">
      <c r="A183" s="59"/>
      <c r="B183" s="59" t="s">
        <v>395</v>
      </c>
      <c r="C183" s="6" t="s">
        <v>396</v>
      </c>
      <c r="D183" s="14" t="s">
        <v>1428</v>
      </c>
      <c r="E183" s="12">
        <v>5</v>
      </c>
    </row>
    <row r="184" spans="1:6" ht="30">
      <c r="A184" s="60"/>
      <c r="B184" s="60"/>
      <c r="C184" s="6" t="s">
        <v>397</v>
      </c>
      <c r="D184" s="14" t="s">
        <v>1428</v>
      </c>
      <c r="E184" s="12">
        <v>8</v>
      </c>
    </row>
    <row r="185" spans="1:6" ht="30">
      <c r="A185" s="6"/>
      <c r="B185" s="24" t="s">
        <v>398</v>
      </c>
      <c r="C185" s="6" t="s">
        <v>399</v>
      </c>
      <c r="D185" s="14" t="s">
        <v>1428</v>
      </c>
      <c r="E185" s="12">
        <v>0</v>
      </c>
    </row>
    <row r="186" spans="1:6" ht="30">
      <c r="A186" s="59"/>
      <c r="B186" s="59" t="s">
        <v>250</v>
      </c>
      <c r="C186" s="6" t="s">
        <v>251</v>
      </c>
      <c r="D186" s="14" t="s">
        <v>1428</v>
      </c>
      <c r="E186" s="12">
        <v>5</v>
      </c>
    </row>
    <row r="187" spans="1:6" ht="30">
      <c r="A187" s="60"/>
      <c r="B187" s="60"/>
      <c r="C187" s="6" t="s">
        <v>342</v>
      </c>
      <c r="D187" s="14" t="s">
        <v>1428</v>
      </c>
      <c r="E187" s="12">
        <v>13</v>
      </c>
    </row>
    <row r="188" spans="1:6" ht="30">
      <c r="A188" s="6"/>
      <c r="B188" s="24" t="s">
        <v>283</v>
      </c>
      <c r="C188" s="6" t="s">
        <v>254</v>
      </c>
      <c r="D188" s="14" t="s">
        <v>1428</v>
      </c>
      <c r="E188" s="12">
        <v>0</v>
      </c>
    </row>
    <row r="189" spans="1:6" ht="75">
      <c r="A189" s="6" t="s">
        <v>401</v>
      </c>
      <c r="B189" s="24" t="s">
        <v>400</v>
      </c>
      <c r="C189" s="6"/>
      <c r="D189" s="14" t="s">
        <v>10</v>
      </c>
      <c r="E189" s="9">
        <f>((E190+E191+E192)/(E193+E194+E195))*100</f>
        <v>66.666666666666657</v>
      </c>
      <c r="F189" s="3" t="s">
        <v>168</v>
      </c>
    </row>
    <row r="190" spans="1:6" ht="30">
      <c r="A190" s="59"/>
      <c r="B190" s="59" t="s">
        <v>402</v>
      </c>
      <c r="C190" s="6" t="s">
        <v>403</v>
      </c>
      <c r="D190" s="14" t="s">
        <v>1428</v>
      </c>
      <c r="E190" s="12">
        <v>4</v>
      </c>
    </row>
    <row r="191" spans="1:6" ht="30">
      <c r="A191" s="60"/>
      <c r="B191" s="60"/>
      <c r="C191" s="6" t="s">
        <v>404</v>
      </c>
      <c r="D191" s="14" t="s">
        <v>1428</v>
      </c>
      <c r="E191" s="12">
        <v>8</v>
      </c>
    </row>
    <row r="192" spans="1:6" ht="30">
      <c r="A192" s="6"/>
      <c r="B192" s="24" t="s">
        <v>405</v>
      </c>
      <c r="C192" s="6" t="s">
        <v>406</v>
      </c>
      <c r="D192" s="14" t="s">
        <v>1428</v>
      </c>
      <c r="E192" s="12">
        <v>0</v>
      </c>
    </row>
    <row r="193" spans="1:6" ht="30">
      <c r="A193" s="59"/>
      <c r="B193" s="59" t="s">
        <v>250</v>
      </c>
      <c r="C193" s="6" t="s">
        <v>251</v>
      </c>
      <c r="D193" s="14" t="s">
        <v>1428</v>
      </c>
      <c r="E193" s="12">
        <v>5</v>
      </c>
    </row>
    <row r="194" spans="1:6" ht="30">
      <c r="A194" s="60"/>
      <c r="B194" s="60"/>
      <c r="C194" s="6" t="s">
        <v>342</v>
      </c>
      <c r="D194" s="14" t="s">
        <v>1428</v>
      </c>
      <c r="E194" s="12">
        <v>13</v>
      </c>
    </row>
    <row r="195" spans="1:6" ht="30">
      <c r="A195" s="6"/>
      <c r="B195" s="24" t="s">
        <v>283</v>
      </c>
      <c r="C195" s="6" t="s">
        <v>254</v>
      </c>
      <c r="D195" s="14" t="s">
        <v>1428</v>
      </c>
      <c r="E195" s="12">
        <v>0</v>
      </c>
    </row>
    <row r="196" spans="1:6" ht="75">
      <c r="A196" s="6" t="s">
        <v>413</v>
      </c>
      <c r="B196" s="24" t="s">
        <v>407</v>
      </c>
      <c r="C196" s="6"/>
      <c r="D196" s="14" t="s">
        <v>10</v>
      </c>
      <c r="E196" s="9">
        <f>((E197+E198+E199)/(E200+E201+E202))*100</f>
        <v>83.333333333333343</v>
      </c>
      <c r="F196" s="3" t="s">
        <v>168</v>
      </c>
    </row>
    <row r="197" spans="1:6" ht="30">
      <c r="A197" s="59"/>
      <c r="B197" s="59" t="s">
        <v>408</v>
      </c>
      <c r="C197" s="6" t="s">
        <v>409</v>
      </c>
      <c r="D197" s="14" t="s">
        <v>1428</v>
      </c>
      <c r="E197" s="12">
        <v>5</v>
      </c>
    </row>
    <row r="198" spans="1:6" ht="30">
      <c r="A198" s="60"/>
      <c r="B198" s="60"/>
      <c r="C198" s="6" t="s">
        <v>410</v>
      </c>
      <c r="D198" s="14" t="s">
        <v>1428</v>
      </c>
      <c r="E198" s="12">
        <v>10</v>
      </c>
    </row>
    <row r="199" spans="1:6" ht="30">
      <c r="A199" s="6"/>
      <c r="B199" s="24" t="s">
        <v>411</v>
      </c>
      <c r="C199" s="6" t="s">
        <v>412</v>
      </c>
      <c r="D199" s="14" t="s">
        <v>1428</v>
      </c>
      <c r="E199" s="12">
        <v>0</v>
      </c>
    </row>
    <row r="200" spans="1:6" ht="30">
      <c r="A200" s="59"/>
      <c r="B200" s="59" t="s">
        <v>250</v>
      </c>
      <c r="C200" s="6" t="s">
        <v>251</v>
      </c>
      <c r="D200" s="14" t="s">
        <v>1428</v>
      </c>
      <c r="E200" s="12">
        <v>5</v>
      </c>
    </row>
    <row r="201" spans="1:6" ht="30">
      <c r="A201" s="60"/>
      <c r="B201" s="60"/>
      <c r="C201" s="6" t="s">
        <v>342</v>
      </c>
      <c r="D201" s="14" t="s">
        <v>1428</v>
      </c>
      <c r="E201" s="12">
        <v>13</v>
      </c>
    </row>
    <row r="202" spans="1:6" ht="30">
      <c r="A202" s="6"/>
      <c r="B202" s="24" t="s">
        <v>283</v>
      </c>
      <c r="C202" s="6" t="s">
        <v>254</v>
      </c>
      <c r="D202" s="14" t="s">
        <v>1428</v>
      </c>
      <c r="E202" s="12">
        <v>0</v>
      </c>
    </row>
    <row r="203" spans="1:6" ht="75">
      <c r="A203" s="6" t="s">
        <v>414</v>
      </c>
      <c r="B203" s="24" t="s">
        <v>415</v>
      </c>
      <c r="C203" s="6"/>
      <c r="D203" s="14" t="s">
        <v>10</v>
      </c>
      <c r="E203" s="9">
        <f>((E204+E205+E206)/(E207+E208+E209))*100</f>
        <v>77.777777777777786</v>
      </c>
      <c r="F203" s="3" t="s">
        <v>168</v>
      </c>
    </row>
    <row r="204" spans="1:6" ht="30">
      <c r="A204" s="59"/>
      <c r="B204" s="59" t="s">
        <v>416</v>
      </c>
      <c r="C204" s="6" t="s">
        <v>417</v>
      </c>
      <c r="D204" s="14" t="s">
        <v>1428</v>
      </c>
      <c r="E204" s="12">
        <v>5</v>
      </c>
    </row>
    <row r="205" spans="1:6" ht="30">
      <c r="A205" s="60"/>
      <c r="B205" s="60"/>
      <c r="C205" s="6" t="s">
        <v>418</v>
      </c>
      <c r="D205" s="14" t="s">
        <v>1428</v>
      </c>
      <c r="E205" s="12">
        <v>9</v>
      </c>
    </row>
    <row r="206" spans="1:6" ht="30">
      <c r="A206" s="6"/>
      <c r="B206" s="24" t="s">
        <v>419</v>
      </c>
      <c r="C206" s="6" t="s">
        <v>420</v>
      </c>
      <c r="D206" s="14" t="s">
        <v>1428</v>
      </c>
      <c r="E206" s="12">
        <v>0</v>
      </c>
    </row>
    <row r="207" spans="1:6" ht="30">
      <c r="A207" s="59"/>
      <c r="B207" s="59" t="s">
        <v>250</v>
      </c>
      <c r="C207" s="6" t="s">
        <v>251</v>
      </c>
      <c r="D207" s="14" t="s">
        <v>1428</v>
      </c>
      <c r="E207" s="12">
        <v>5</v>
      </c>
    </row>
    <row r="208" spans="1:6" ht="30">
      <c r="A208" s="60"/>
      <c r="B208" s="60"/>
      <c r="C208" s="6" t="s">
        <v>342</v>
      </c>
      <c r="D208" s="14" t="s">
        <v>1428</v>
      </c>
      <c r="E208" s="12">
        <v>13</v>
      </c>
    </row>
    <row r="209" spans="1:6" ht="30">
      <c r="A209" s="6"/>
      <c r="B209" s="24" t="s">
        <v>283</v>
      </c>
      <c r="C209" s="6" t="s">
        <v>254</v>
      </c>
      <c r="D209" s="14" t="s">
        <v>1428</v>
      </c>
      <c r="E209" s="12">
        <v>0</v>
      </c>
    </row>
    <row r="210" spans="1:6" ht="75">
      <c r="A210" s="6" t="s">
        <v>421</v>
      </c>
      <c r="B210" s="24" t="s">
        <v>422</v>
      </c>
      <c r="C210" s="6"/>
      <c r="D210" s="14" t="s">
        <v>10</v>
      </c>
      <c r="E210" s="9">
        <f>((E211+E212+E213)/(E214+E215+E216))*100</f>
        <v>0</v>
      </c>
      <c r="F210" s="3" t="s">
        <v>235</v>
      </c>
    </row>
    <row r="211" spans="1:6" ht="30">
      <c r="A211" s="59"/>
      <c r="B211" s="59" t="s">
        <v>423</v>
      </c>
      <c r="C211" s="6" t="s">
        <v>424</v>
      </c>
      <c r="D211" s="14" t="s">
        <v>1428</v>
      </c>
      <c r="E211" s="12">
        <v>0</v>
      </c>
    </row>
    <row r="212" spans="1:6" ht="30">
      <c r="A212" s="60"/>
      <c r="B212" s="60"/>
      <c r="C212" s="6" t="s">
        <v>425</v>
      </c>
      <c r="D212" s="14" t="s">
        <v>1428</v>
      </c>
      <c r="E212" s="12">
        <v>0</v>
      </c>
    </row>
    <row r="213" spans="1:6" ht="30">
      <c r="A213" s="6"/>
      <c r="B213" s="24" t="s">
        <v>426</v>
      </c>
      <c r="C213" s="6" t="s">
        <v>427</v>
      </c>
      <c r="D213" s="14" t="s">
        <v>1428</v>
      </c>
      <c r="E213" s="12">
        <v>0</v>
      </c>
    </row>
    <row r="214" spans="1:6" ht="30">
      <c r="A214" s="59"/>
      <c r="B214" s="59" t="s">
        <v>250</v>
      </c>
      <c r="C214" s="6" t="s">
        <v>251</v>
      </c>
      <c r="D214" s="14" t="s">
        <v>1428</v>
      </c>
      <c r="E214" s="12">
        <v>5</v>
      </c>
    </row>
    <row r="215" spans="1:6" ht="30">
      <c r="A215" s="60"/>
      <c r="B215" s="60"/>
      <c r="C215" s="6" t="s">
        <v>342</v>
      </c>
      <c r="D215" s="14" t="s">
        <v>1428</v>
      </c>
      <c r="E215" s="12">
        <v>13</v>
      </c>
    </row>
    <row r="216" spans="1:6" ht="30">
      <c r="A216" s="6"/>
      <c r="B216" s="24" t="s">
        <v>283</v>
      </c>
      <c r="C216" s="6" t="s">
        <v>254</v>
      </c>
      <c r="D216" s="14" t="s">
        <v>1428</v>
      </c>
      <c r="E216" s="12">
        <v>0</v>
      </c>
    </row>
    <row r="217" spans="1:6" ht="75">
      <c r="A217" s="6" t="s">
        <v>428</v>
      </c>
      <c r="B217" s="24" t="s">
        <v>429</v>
      </c>
      <c r="C217" s="6"/>
      <c r="D217" s="14" t="s">
        <v>10</v>
      </c>
      <c r="E217" s="9">
        <f>((E218+E219+E220)/(E221+E222+E223))*100</f>
        <v>11.111111111111111</v>
      </c>
      <c r="F217" s="3" t="s">
        <v>168</v>
      </c>
    </row>
    <row r="218" spans="1:6" ht="30">
      <c r="A218" s="59"/>
      <c r="B218" s="59" t="s">
        <v>430</v>
      </c>
      <c r="C218" s="6" t="s">
        <v>431</v>
      </c>
      <c r="D218" s="14" t="s">
        <v>1428</v>
      </c>
      <c r="E218" s="12">
        <v>1</v>
      </c>
    </row>
    <row r="219" spans="1:6" ht="30">
      <c r="A219" s="60"/>
      <c r="B219" s="60"/>
      <c r="C219" s="6" t="s">
        <v>432</v>
      </c>
      <c r="D219" s="14" t="s">
        <v>1428</v>
      </c>
      <c r="E219" s="12">
        <v>1</v>
      </c>
    </row>
    <row r="220" spans="1:6" ht="30">
      <c r="A220" s="6"/>
      <c r="B220" s="24" t="s">
        <v>433</v>
      </c>
      <c r="C220" s="6" t="s">
        <v>434</v>
      </c>
      <c r="D220" s="14" t="s">
        <v>1428</v>
      </c>
      <c r="E220" s="12">
        <v>0</v>
      </c>
    </row>
    <row r="221" spans="1:6" ht="30">
      <c r="A221" s="59"/>
      <c r="B221" s="59" t="s">
        <v>250</v>
      </c>
      <c r="C221" s="6" t="s">
        <v>251</v>
      </c>
      <c r="D221" s="14" t="s">
        <v>1428</v>
      </c>
      <c r="E221" s="12">
        <v>5</v>
      </c>
    </row>
    <row r="222" spans="1:6" ht="30">
      <c r="A222" s="60"/>
      <c r="B222" s="60"/>
      <c r="C222" s="6" t="s">
        <v>342</v>
      </c>
      <c r="D222" s="14" t="s">
        <v>1428</v>
      </c>
      <c r="E222" s="12">
        <v>13</v>
      </c>
    </row>
    <row r="223" spans="1:6" ht="30">
      <c r="A223" s="6"/>
      <c r="B223" s="24" t="s">
        <v>283</v>
      </c>
      <c r="C223" s="6" t="s">
        <v>254</v>
      </c>
      <c r="D223" s="14" t="s">
        <v>1428</v>
      </c>
      <c r="E223" s="12">
        <v>0</v>
      </c>
    </row>
  </sheetData>
  <mergeCells count="70">
    <mergeCell ref="A221:A222"/>
    <mergeCell ref="B221:B222"/>
    <mergeCell ref="A211:A212"/>
    <mergeCell ref="B211:B212"/>
    <mergeCell ref="A214:A215"/>
    <mergeCell ref="B214:B215"/>
    <mergeCell ref="A218:A219"/>
    <mergeCell ref="B218:B219"/>
    <mergeCell ref="A200:A201"/>
    <mergeCell ref="B200:B201"/>
    <mergeCell ref="A204:A205"/>
    <mergeCell ref="B204:B205"/>
    <mergeCell ref="A207:A208"/>
    <mergeCell ref="B207:B208"/>
    <mergeCell ref="A190:A191"/>
    <mergeCell ref="B190:B191"/>
    <mergeCell ref="A193:A194"/>
    <mergeCell ref="B193:B194"/>
    <mergeCell ref="A197:A198"/>
    <mergeCell ref="B197:B198"/>
    <mergeCell ref="A179:A180"/>
    <mergeCell ref="B179:B180"/>
    <mergeCell ref="A183:A184"/>
    <mergeCell ref="B183:B184"/>
    <mergeCell ref="A186:A187"/>
    <mergeCell ref="B186:B187"/>
    <mergeCell ref="A3:E3"/>
    <mergeCell ref="A4:E4"/>
    <mergeCell ref="A7:E7"/>
    <mergeCell ref="A8:E8"/>
    <mergeCell ref="B176:B177"/>
    <mergeCell ref="A176:A177"/>
    <mergeCell ref="B33:B34"/>
    <mergeCell ref="A33:A34"/>
    <mergeCell ref="A36:A37"/>
    <mergeCell ref="B36:B37"/>
    <mergeCell ref="A38:A39"/>
    <mergeCell ref="B67:B68"/>
    <mergeCell ref="A67:A68"/>
    <mergeCell ref="B38:B39"/>
    <mergeCell ref="B63:B64"/>
    <mergeCell ref="A63:A64"/>
    <mergeCell ref="B65:B66"/>
    <mergeCell ref="A65:A66"/>
    <mergeCell ref="A50:A51"/>
    <mergeCell ref="B50:B51"/>
    <mergeCell ref="A88:A89"/>
    <mergeCell ref="B88:B89"/>
    <mergeCell ref="A91:A92"/>
    <mergeCell ref="B91:B92"/>
    <mergeCell ref="A73:A74"/>
    <mergeCell ref="B73:B74"/>
    <mergeCell ref="A79:A80"/>
    <mergeCell ref="B79:B80"/>
    <mergeCell ref="A81:A82"/>
    <mergeCell ref="B81:B82"/>
    <mergeCell ref="B133:B134"/>
    <mergeCell ref="A133:A134"/>
    <mergeCell ref="A139:A140"/>
    <mergeCell ref="B139:B140"/>
    <mergeCell ref="B141:B142"/>
    <mergeCell ref="A141:A142"/>
    <mergeCell ref="A151:A152"/>
    <mergeCell ref="B151:B152"/>
    <mergeCell ref="A154:A155"/>
    <mergeCell ref="B154:B155"/>
    <mergeCell ref="A144:A145"/>
    <mergeCell ref="B144:B145"/>
    <mergeCell ref="A147:A148"/>
    <mergeCell ref="B147:B148"/>
  </mergeCells>
  <pageMargins left="0.70866141732283472" right="0.70866141732283472" top="0.74803149606299213" bottom="0.74803149606299213" header="0.31496062992125984" footer="0.31496062992125984"/>
  <pageSetup paperSize="9" scale="46" fitToHeight="6" orientation="portrait"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3:G297"/>
  <sheetViews>
    <sheetView workbookViewId="0">
      <selection activeCell="E14" sqref="E14"/>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17"/>
    </row>
    <row r="5" spans="1:6">
      <c r="A5" s="1"/>
      <c r="B5" s="1"/>
      <c r="C5" s="1"/>
      <c r="D5" s="1"/>
      <c r="E5" s="1"/>
      <c r="F5" s="1"/>
    </row>
    <row r="6" spans="1:6" ht="30">
      <c r="A6" s="4" t="s">
        <v>7</v>
      </c>
      <c r="B6" s="4" t="s">
        <v>501</v>
      </c>
      <c r="C6" s="5" t="s">
        <v>11</v>
      </c>
      <c r="D6" s="5" t="s">
        <v>12</v>
      </c>
      <c r="E6" s="5" t="s">
        <v>2</v>
      </c>
      <c r="F6" s="2" t="s">
        <v>17</v>
      </c>
    </row>
    <row r="7" spans="1:6">
      <c r="A7" s="52" t="s">
        <v>435</v>
      </c>
      <c r="B7" s="52"/>
      <c r="C7" s="52"/>
      <c r="D7" s="52"/>
      <c r="E7" s="52"/>
    </row>
    <row r="8" spans="1:6">
      <c r="A8" s="52" t="s">
        <v>436</v>
      </c>
      <c r="B8" s="52"/>
      <c r="C8" s="52"/>
      <c r="D8" s="52"/>
      <c r="E8" s="52"/>
    </row>
    <row r="9" spans="1:6" ht="45">
      <c r="A9" s="10" t="s">
        <v>437</v>
      </c>
      <c r="B9" s="18" t="s">
        <v>438</v>
      </c>
      <c r="C9" s="7"/>
      <c r="D9" s="8"/>
      <c r="E9" s="8"/>
    </row>
    <row r="10" spans="1:6" ht="75">
      <c r="A10" s="6" t="s">
        <v>439</v>
      </c>
      <c r="B10" s="19" t="s">
        <v>440</v>
      </c>
      <c r="C10" s="7"/>
      <c r="D10" s="6" t="s">
        <v>10</v>
      </c>
      <c r="E10" s="9" t="e">
        <f>(E11+E12)/E13*100</f>
        <v>#DIV/0!</v>
      </c>
      <c r="F10" s="3" t="s">
        <v>30</v>
      </c>
    </row>
    <row r="11" spans="1:6" ht="45">
      <c r="A11" s="61"/>
      <c r="B11" s="61" t="s">
        <v>441</v>
      </c>
      <c r="C11" s="6" t="s">
        <v>442</v>
      </c>
      <c r="D11" s="6" t="s">
        <v>1236</v>
      </c>
      <c r="E11" s="6"/>
    </row>
    <row r="12" spans="1:6" ht="30">
      <c r="A12" s="62"/>
      <c r="B12" s="62"/>
      <c r="C12" s="6" t="s">
        <v>443</v>
      </c>
      <c r="D12" s="6" t="s">
        <v>1236</v>
      </c>
      <c r="E12" s="6"/>
    </row>
    <row r="13" spans="1:6" ht="30">
      <c r="A13" s="8"/>
      <c r="B13" s="19" t="s">
        <v>444</v>
      </c>
      <c r="C13" s="6" t="s">
        <v>161</v>
      </c>
      <c r="D13" s="6" t="s">
        <v>1236</v>
      </c>
      <c r="E13" s="6"/>
    </row>
    <row r="14" spans="1:6" ht="75">
      <c r="A14" s="6" t="s">
        <v>446</v>
      </c>
      <c r="B14" s="19" t="s">
        <v>445</v>
      </c>
      <c r="C14" s="8"/>
      <c r="D14" s="6" t="s">
        <v>10</v>
      </c>
      <c r="E14" s="9" t="e">
        <f>E15/E16*100</f>
        <v>#DIV/0!</v>
      </c>
      <c r="F14" s="3" t="s">
        <v>30</v>
      </c>
    </row>
    <row r="15" spans="1:6" ht="60">
      <c r="A15" s="8"/>
      <c r="B15" s="19" t="s">
        <v>447</v>
      </c>
      <c r="C15" s="6" t="s">
        <v>448</v>
      </c>
      <c r="D15" s="6" t="s">
        <v>1236</v>
      </c>
      <c r="E15" s="6"/>
    </row>
    <row r="16" spans="1:6" ht="30">
      <c r="A16" s="8"/>
      <c r="B16" s="19" t="s">
        <v>449</v>
      </c>
      <c r="C16" s="6" t="s">
        <v>161</v>
      </c>
      <c r="D16" s="6" t="s">
        <v>1236</v>
      </c>
      <c r="E16" s="6"/>
    </row>
    <row r="17" spans="1:6" ht="45">
      <c r="A17" s="10" t="s">
        <v>450</v>
      </c>
      <c r="B17" s="20" t="s">
        <v>451</v>
      </c>
      <c r="C17" s="8"/>
      <c r="D17" s="6"/>
      <c r="E17" s="12"/>
    </row>
    <row r="18" spans="1:6" ht="90">
      <c r="A18" s="6" t="s">
        <v>453</v>
      </c>
      <c r="B18" s="19" t="s">
        <v>452</v>
      </c>
      <c r="C18" s="8"/>
      <c r="D18" s="6" t="s">
        <v>10</v>
      </c>
      <c r="E18" s="9" t="e">
        <f>E19/E20*100</f>
        <v>#DIV/0!</v>
      </c>
      <c r="F18" s="3" t="s">
        <v>162</v>
      </c>
    </row>
    <row r="19" spans="1:6" ht="60">
      <c r="A19" s="19"/>
      <c r="B19" s="19" t="s">
        <v>454</v>
      </c>
      <c r="C19" s="6" t="s">
        <v>455</v>
      </c>
      <c r="D19" s="6" t="s">
        <v>1236</v>
      </c>
      <c r="E19" s="12"/>
    </row>
    <row r="20" spans="1:6" ht="60">
      <c r="A20" s="8"/>
      <c r="B20" s="19" t="s">
        <v>456</v>
      </c>
      <c r="C20" s="6" t="s">
        <v>457</v>
      </c>
      <c r="D20" s="6" t="s">
        <v>1236</v>
      </c>
      <c r="E20" s="12"/>
    </row>
    <row r="21" spans="1:6" ht="120">
      <c r="A21" s="6" t="s">
        <v>458</v>
      </c>
      <c r="B21" s="19" t="s">
        <v>459</v>
      </c>
      <c r="C21" s="6"/>
      <c r="D21" s="6"/>
      <c r="E21" s="9"/>
      <c r="F21" s="3" t="s">
        <v>30</v>
      </c>
    </row>
    <row r="22" spans="1:6">
      <c r="A22" s="8"/>
      <c r="B22" s="19" t="s">
        <v>474</v>
      </c>
      <c r="C22" s="6"/>
      <c r="D22" s="6" t="s">
        <v>10</v>
      </c>
      <c r="E22" s="9" t="e">
        <f>((E23+E24)/((E25+E26)-(E27+E28)-(E29+E30)))*100</f>
        <v>#DIV/0!</v>
      </c>
    </row>
    <row r="23" spans="1:6" ht="45" customHeight="1">
      <c r="A23" s="61"/>
      <c r="B23" s="61" t="s">
        <v>460</v>
      </c>
      <c r="C23" s="6" t="s">
        <v>461</v>
      </c>
      <c r="D23" s="6" t="s">
        <v>1236</v>
      </c>
      <c r="E23" s="12"/>
      <c r="F23" s="23"/>
    </row>
    <row r="24" spans="1:6" ht="30">
      <c r="A24" s="62"/>
      <c r="B24" s="62"/>
      <c r="C24" s="6" t="s">
        <v>462</v>
      </c>
      <c r="D24" s="6" t="s">
        <v>1236</v>
      </c>
      <c r="E24" s="12"/>
    </row>
    <row r="25" spans="1:6" ht="45" customHeight="1">
      <c r="A25" s="61"/>
      <c r="B25" s="61" t="s">
        <v>463</v>
      </c>
      <c r="C25" s="6" t="s">
        <v>442</v>
      </c>
      <c r="D25" s="6" t="s">
        <v>1236</v>
      </c>
      <c r="E25" s="12"/>
      <c r="F25" s="23"/>
    </row>
    <row r="26" spans="1:6" ht="30">
      <c r="A26" s="63"/>
      <c r="B26" s="63"/>
      <c r="C26" s="6" t="s">
        <v>443</v>
      </c>
      <c r="D26" s="6" t="s">
        <v>1236</v>
      </c>
      <c r="E26" s="12"/>
    </row>
    <row r="27" spans="1:6" ht="45">
      <c r="A27" s="63"/>
      <c r="B27" s="63"/>
      <c r="C27" s="6" t="s">
        <v>464</v>
      </c>
      <c r="D27" s="6" t="s">
        <v>1236</v>
      </c>
      <c r="E27" s="12"/>
    </row>
    <row r="28" spans="1:6" ht="30">
      <c r="A28" s="63"/>
      <c r="B28" s="63"/>
      <c r="C28" s="6" t="s">
        <v>465</v>
      </c>
      <c r="D28" s="6" t="s">
        <v>1236</v>
      </c>
      <c r="E28" s="12"/>
    </row>
    <row r="29" spans="1:6" ht="45">
      <c r="A29" s="63"/>
      <c r="B29" s="63"/>
      <c r="C29" s="6" t="s">
        <v>466</v>
      </c>
      <c r="D29" s="6" t="s">
        <v>1236</v>
      </c>
      <c r="E29" s="12"/>
    </row>
    <row r="30" spans="1:6" ht="30">
      <c r="A30" s="62"/>
      <c r="B30" s="62"/>
      <c r="C30" s="6" t="s">
        <v>467</v>
      </c>
      <c r="D30" s="6" t="s">
        <v>1236</v>
      </c>
      <c r="E30" s="12"/>
    </row>
    <row r="31" spans="1:6">
      <c r="A31" s="8"/>
      <c r="B31" s="19" t="s">
        <v>468</v>
      </c>
      <c r="C31" s="6"/>
      <c r="D31" s="6" t="s">
        <v>10</v>
      </c>
      <c r="E31" s="9" t="e">
        <f>((E32+E33)/((E34+E35)-(E36+E37)-(E38+E39)))*100</f>
        <v>#DIV/0!</v>
      </c>
    </row>
    <row r="32" spans="1:6" ht="45">
      <c r="A32" s="61"/>
      <c r="B32" s="61" t="s">
        <v>469</v>
      </c>
      <c r="C32" s="6" t="s">
        <v>470</v>
      </c>
      <c r="D32" s="6" t="s">
        <v>1236</v>
      </c>
      <c r="E32" s="12"/>
    </row>
    <row r="33" spans="1:6" ht="45" customHeight="1">
      <c r="A33" s="62"/>
      <c r="B33" s="62"/>
      <c r="C33" s="6" t="s">
        <v>471</v>
      </c>
      <c r="D33" s="6" t="s">
        <v>1236</v>
      </c>
      <c r="E33" s="12"/>
    </row>
    <row r="34" spans="1:6" ht="45">
      <c r="A34" s="61"/>
      <c r="B34" s="61" t="s">
        <v>463</v>
      </c>
      <c r="C34" s="6" t="s">
        <v>442</v>
      </c>
      <c r="D34" s="6" t="s">
        <v>1236</v>
      </c>
      <c r="E34" s="12"/>
    </row>
    <row r="35" spans="1:6" ht="45" customHeight="1">
      <c r="A35" s="63"/>
      <c r="B35" s="63"/>
      <c r="C35" s="6" t="s">
        <v>443</v>
      </c>
      <c r="D35" s="6" t="s">
        <v>1236</v>
      </c>
      <c r="E35" s="12"/>
    </row>
    <row r="36" spans="1:6" ht="45">
      <c r="A36" s="63"/>
      <c r="B36" s="63"/>
      <c r="C36" s="6" t="s">
        <v>464</v>
      </c>
      <c r="D36" s="6" t="s">
        <v>1236</v>
      </c>
      <c r="E36" s="12"/>
    </row>
    <row r="37" spans="1:6" ht="30">
      <c r="A37" s="63"/>
      <c r="B37" s="63"/>
      <c r="C37" s="6" t="s">
        <v>465</v>
      </c>
      <c r="D37" s="6" t="s">
        <v>1236</v>
      </c>
      <c r="E37" s="12"/>
    </row>
    <row r="38" spans="1:6" ht="45">
      <c r="A38" s="63"/>
      <c r="B38" s="63"/>
      <c r="C38" s="6" t="s">
        <v>466</v>
      </c>
      <c r="D38" s="6" t="s">
        <v>1236</v>
      </c>
      <c r="E38" s="12"/>
    </row>
    <row r="39" spans="1:6" ht="30">
      <c r="A39" s="62"/>
      <c r="B39" s="62"/>
      <c r="C39" s="6" t="s">
        <v>467</v>
      </c>
      <c r="D39" s="6" t="s">
        <v>1236</v>
      </c>
      <c r="E39" s="12"/>
    </row>
    <row r="40" spans="1:6" ht="120">
      <c r="A40" s="6" t="s">
        <v>473</v>
      </c>
      <c r="B40" s="19" t="s">
        <v>472</v>
      </c>
      <c r="C40" s="6"/>
      <c r="D40" s="6"/>
      <c r="E40" s="12"/>
      <c r="F40" s="3" t="s">
        <v>375</v>
      </c>
    </row>
    <row r="41" spans="1:6">
      <c r="A41" s="8"/>
      <c r="B41" s="19" t="s">
        <v>474</v>
      </c>
      <c r="C41" s="6"/>
      <c r="D41" s="6" t="s">
        <v>10</v>
      </c>
      <c r="E41" s="9" t="e">
        <f>E42/E43*100</f>
        <v>#DIV/0!</v>
      </c>
    </row>
    <row r="42" spans="1:6" ht="60">
      <c r="A42" s="8"/>
      <c r="B42" s="19" t="s">
        <v>475</v>
      </c>
      <c r="C42" s="6" t="s">
        <v>476</v>
      </c>
      <c r="D42" s="6" t="s">
        <v>1236</v>
      </c>
      <c r="E42" s="12"/>
    </row>
    <row r="43" spans="1:6" ht="60">
      <c r="A43" s="8"/>
      <c r="B43" s="19" t="s">
        <v>447</v>
      </c>
      <c r="C43" s="6" t="s">
        <v>448</v>
      </c>
      <c r="D43" s="6" t="s">
        <v>1236</v>
      </c>
      <c r="E43" s="12"/>
    </row>
    <row r="44" spans="1:6">
      <c r="A44" s="8"/>
      <c r="B44" s="19" t="s">
        <v>468</v>
      </c>
      <c r="C44" s="6"/>
      <c r="D44" s="6" t="s">
        <v>10</v>
      </c>
      <c r="E44" s="9" t="e">
        <f>E45/E46*100</f>
        <v>#DIV/0!</v>
      </c>
    </row>
    <row r="45" spans="1:6" ht="60">
      <c r="A45" s="8"/>
      <c r="B45" s="19" t="s">
        <v>477</v>
      </c>
      <c r="C45" s="6" t="s">
        <v>478</v>
      </c>
      <c r="D45" s="6" t="s">
        <v>1236</v>
      </c>
      <c r="E45" s="12"/>
    </row>
    <row r="46" spans="1:6" ht="60">
      <c r="A46" s="8"/>
      <c r="B46" s="19" t="s">
        <v>447</v>
      </c>
      <c r="C46" s="6" t="s">
        <v>448</v>
      </c>
      <c r="D46" s="6" t="s">
        <v>1236</v>
      </c>
      <c r="E46" s="12"/>
    </row>
    <row r="47" spans="1:6" ht="60">
      <c r="A47" s="6" t="s">
        <v>480</v>
      </c>
      <c r="B47" s="19" t="s">
        <v>481</v>
      </c>
      <c r="C47" s="6"/>
      <c r="D47" s="6" t="s">
        <v>10</v>
      </c>
      <c r="E47" s="9" t="e">
        <f>((E48+E49)/((E50+E51)-(E52+E53)))*100</f>
        <v>#DIV/0!</v>
      </c>
      <c r="F47" s="3" t="s">
        <v>30</v>
      </c>
    </row>
    <row r="48" spans="1:6" ht="30">
      <c r="A48" s="61"/>
      <c r="B48" s="61" t="s">
        <v>482</v>
      </c>
      <c r="C48" s="6" t="s">
        <v>483</v>
      </c>
      <c r="D48" s="6" t="s">
        <v>1236</v>
      </c>
      <c r="E48" s="12"/>
      <c r="F48" s="23"/>
    </row>
    <row r="49" spans="1:6" ht="45">
      <c r="A49" s="62"/>
      <c r="B49" s="62"/>
      <c r="C49" s="6" t="s">
        <v>484</v>
      </c>
      <c r="D49" s="6" t="s">
        <v>1236</v>
      </c>
      <c r="E49" s="12"/>
    </row>
    <row r="50" spans="1:6" ht="30" customHeight="1">
      <c r="A50" s="64"/>
      <c r="B50" s="61" t="s">
        <v>485</v>
      </c>
      <c r="C50" s="6" t="s">
        <v>486</v>
      </c>
      <c r="D50" s="6" t="s">
        <v>1236</v>
      </c>
      <c r="E50" s="12"/>
      <c r="F50" s="23"/>
    </row>
    <row r="51" spans="1:6" ht="45">
      <c r="A51" s="65"/>
      <c r="B51" s="63"/>
      <c r="C51" s="6" t="s">
        <v>487</v>
      </c>
      <c r="D51" s="6" t="s">
        <v>1236</v>
      </c>
      <c r="E51" s="12"/>
    </row>
    <row r="52" spans="1:6" ht="45">
      <c r="A52" s="65"/>
      <c r="B52" s="63"/>
      <c r="C52" s="6" t="s">
        <v>488</v>
      </c>
      <c r="D52" s="6" t="s">
        <v>1236</v>
      </c>
      <c r="E52" s="12"/>
    </row>
    <row r="53" spans="1:6" ht="45">
      <c r="A53" s="66"/>
      <c r="B53" s="62"/>
      <c r="C53" s="6" t="s">
        <v>489</v>
      </c>
      <c r="D53" s="6" t="s">
        <v>1236</v>
      </c>
      <c r="E53" s="12"/>
    </row>
    <row r="54" spans="1:6" ht="120">
      <c r="A54" s="32" t="s">
        <v>490</v>
      </c>
      <c r="B54" s="19" t="s">
        <v>491</v>
      </c>
      <c r="C54" s="6"/>
      <c r="D54" s="6"/>
      <c r="E54" s="12"/>
      <c r="F54" s="3" t="s">
        <v>375</v>
      </c>
    </row>
    <row r="55" spans="1:6">
      <c r="A55" s="32"/>
      <c r="B55" s="19" t="s">
        <v>492</v>
      </c>
      <c r="C55" s="6"/>
      <c r="D55" s="6" t="s">
        <v>10</v>
      </c>
      <c r="E55" s="9" t="e">
        <f>E58/E62*100</f>
        <v>#DIV/0!</v>
      </c>
    </row>
    <row r="56" spans="1:6">
      <c r="A56" s="32"/>
      <c r="B56" s="19" t="s">
        <v>781</v>
      </c>
      <c r="C56" s="6"/>
      <c r="D56" s="6" t="s">
        <v>10</v>
      </c>
      <c r="E56" s="9" t="e">
        <f>E59/E62*100</f>
        <v>#DIV/0!</v>
      </c>
    </row>
    <row r="57" spans="1:6">
      <c r="A57" s="32"/>
      <c r="B57" s="19" t="s">
        <v>493</v>
      </c>
      <c r="C57" s="6"/>
      <c r="D57" s="6" t="s">
        <v>10</v>
      </c>
      <c r="E57" s="9" t="e">
        <f>(E60+E61)/E62*100</f>
        <v>#DIV/0!</v>
      </c>
    </row>
    <row r="58" spans="1:6" ht="45">
      <c r="A58" s="32"/>
      <c r="B58" s="19" t="s">
        <v>494</v>
      </c>
      <c r="C58" s="6" t="s">
        <v>495</v>
      </c>
      <c r="D58" s="6" t="s">
        <v>1236</v>
      </c>
      <c r="E58" s="12"/>
    </row>
    <row r="59" spans="1:6" ht="45">
      <c r="A59" s="32"/>
      <c r="B59" s="19" t="s">
        <v>496</v>
      </c>
      <c r="C59" s="6" t="s">
        <v>497</v>
      </c>
      <c r="D59" s="6" t="s">
        <v>1236</v>
      </c>
      <c r="E59" s="12"/>
    </row>
    <row r="60" spans="1:6" ht="45">
      <c r="A60" s="61"/>
      <c r="B60" s="61" t="s">
        <v>498</v>
      </c>
      <c r="C60" s="6" t="s">
        <v>499</v>
      </c>
      <c r="D60" s="6" t="s">
        <v>1236</v>
      </c>
      <c r="E60" s="12"/>
    </row>
    <row r="61" spans="1:6" ht="45">
      <c r="A61" s="62"/>
      <c r="B61" s="62"/>
      <c r="C61" s="6" t="s">
        <v>500</v>
      </c>
      <c r="D61" s="6" t="s">
        <v>1236</v>
      </c>
      <c r="E61" s="12"/>
    </row>
    <row r="62" spans="1:6" ht="60">
      <c r="A62" s="8"/>
      <c r="B62" s="19" t="s">
        <v>447</v>
      </c>
      <c r="C62" s="6" t="s">
        <v>448</v>
      </c>
      <c r="D62" s="6" t="s">
        <v>1236</v>
      </c>
      <c r="E62" s="12"/>
    </row>
    <row r="63" spans="1:6" ht="60">
      <c r="A63" s="32" t="s">
        <v>503</v>
      </c>
      <c r="B63" s="19" t="s">
        <v>502</v>
      </c>
      <c r="C63" s="6"/>
      <c r="D63" s="6" t="s">
        <v>10</v>
      </c>
      <c r="E63" s="9" t="e">
        <f>E64/E65*100</f>
        <v>#DIV/0!</v>
      </c>
      <c r="F63" s="3" t="s">
        <v>375</v>
      </c>
    </row>
    <row r="64" spans="1:6" ht="60">
      <c r="A64" s="8"/>
      <c r="B64" s="19" t="s">
        <v>504</v>
      </c>
      <c r="C64" s="6" t="s">
        <v>505</v>
      </c>
      <c r="D64" s="6" t="s">
        <v>1236</v>
      </c>
      <c r="E64" s="12"/>
    </row>
    <row r="65" spans="1:6" ht="60">
      <c r="A65" s="8"/>
      <c r="B65" s="19" t="s">
        <v>447</v>
      </c>
      <c r="C65" s="6" t="s">
        <v>506</v>
      </c>
      <c r="D65" s="6" t="s">
        <v>1236</v>
      </c>
      <c r="E65" s="12"/>
    </row>
    <row r="66" spans="1:6" ht="60">
      <c r="A66" s="10" t="s">
        <v>507</v>
      </c>
      <c r="B66" s="20" t="s">
        <v>508</v>
      </c>
      <c r="C66" s="8"/>
      <c r="D66" s="8"/>
      <c r="E66" s="8"/>
    </row>
    <row r="67" spans="1:6" ht="90">
      <c r="A67" s="6" t="s">
        <v>519</v>
      </c>
      <c r="B67" s="19" t="s">
        <v>509</v>
      </c>
      <c r="C67" s="8"/>
      <c r="D67" s="6"/>
      <c r="E67" s="9"/>
      <c r="F67" s="3" t="s">
        <v>30</v>
      </c>
    </row>
    <row r="68" spans="1:6">
      <c r="A68" s="6"/>
      <c r="B68" s="19" t="s">
        <v>216</v>
      </c>
      <c r="C68" s="8"/>
      <c r="D68" s="6" t="s">
        <v>10</v>
      </c>
      <c r="E68" s="9" t="e">
        <f>E70/E71*100</f>
        <v>#DIV/0!</v>
      </c>
      <c r="F68" s="3"/>
    </row>
    <row r="69" spans="1:6">
      <c r="A69" s="6"/>
      <c r="B69" s="19" t="s">
        <v>510</v>
      </c>
      <c r="C69" s="8"/>
      <c r="D69" s="6" t="s">
        <v>10</v>
      </c>
      <c r="E69" s="9" t="e">
        <f>E72/E73*100</f>
        <v>#DIV/0!</v>
      </c>
      <c r="F69" s="3"/>
    </row>
    <row r="70" spans="1:6" ht="90">
      <c r="A70" s="8"/>
      <c r="B70" s="19" t="s">
        <v>511</v>
      </c>
      <c r="C70" s="6" t="s">
        <v>512</v>
      </c>
      <c r="D70" s="6" t="s">
        <v>1236</v>
      </c>
      <c r="E70" s="12"/>
      <c r="F70" s="3"/>
    </row>
    <row r="71" spans="1:6" ht="90">
      <c r="A71" s="8"/>
      <c r="B71" s="19" t="s">
        <v>513</v>
      </c>
      <c r="C71" s="6" t="s">
        <v>514</v>
      </c>
      <c r="D71" s="6" t="s">
        <v>1236</v>
      </c>
      <c r="E71" s="12"/>
    </row>
    <row r="72" spans="1:6" ht="90">
      <c r="A72" s="8"/>
      <c r="B72" s="19" t="s">
        <v>515</v>
      </c>
      <c r="C72" s="6" t="s">
        <v>516</v>
      </c>
      <c r="D72" s="6" t="s">
        <v>1236</v>
      </c>
      <c r="E72" s="12"/>
    </row>
    <row r="73" spans="1:6" ht="75">
      <c r="A73" s="8"/>
      <c r="B73" s="19" t="s">
        <v>517</v>
      </c>
      <c r="C73" s="6" t="s">
        <v>518</v>
      </c>
      <c r="D73" s="6" t="s">
        <v>1236</v>
      </c>
      <c r="E73" s="12"/>
    </row>
    <row r="74" spans="1:6" ht="90">
      <c r="A74" s="6" t="s">
        <v>520</v>
      </c>
      <c r="B74" s="19" t="s">
        <v>521</v>
      </c>
      <c r="C74" s="8"/>
      <c r="D74" s="6"/>
      <c r="E74" s="9"/>
      <c r="F74" s="3" t="s">
        <v>375</v>
      </c>
    </row>
    <row r="75" spans="1:6">
      <c r="A75" s="26"/>
      <c r="B75" s="19" t="s">
        <v>216</v>
      </c>
      <c r="C75" s="8"/>
      <c r="D75" s="6" t="s">
        <v>10</v>
      </c>
      <c r="E75" s="9" t="e">
        <f>E77/E78*100</f>
        <v>#DIV/0!</v>
      </c>
      <c r="F75" s="3"/>
    </row>
    <row r="76" spans="1:6">
      <c r="A76" s="26"/>
      <c r="B76" s="19" t="s">
        <v>510</v>
      </c>
      <c r="C76" s="8"/>
      <c r="D76" s="6" t="s">
        <v>10</v>
      </c>
      <c r="E76" s="9" t="e">
        <f>E79/E80*100</f>
        <v>#DIV/0!</v>
      </c>
      <c r="F76" s="3"/>
    </row>
    <row r="77" spans="1:6" ht="90">
      <c r="A77" s="26"/>
      <c r="B77" s="19" t="s">
        <v>522</v>
      </c>
      <c r="C77" s="6" t="s">
        <v>523</v>
      </c>
      <c r="D77" s="6" t="s">
        <v>1236</v>
      </c>
      <c r="E77" s="12"/>
    </row>
    <row r="78" spans="1:6" ht="75">
      <c r="A78" s="26"/>
      <c r="B78" s="19" t="s">
        <v>524</v>
      </c>
      <c r="C78" s="6" t="s">
        <v>525</v>
      </c>
      <c r="D78" s="6" t="s">
        <v>1236</v>
      </c>
      <c r="E78" s="12"/>
    </row>
    <row r="79" spans="1:6" ht="75">
      <c r="A79" s="26"/>
      <c r="B79" s="19" t="s">
        <v>526</v>
      </c>
      <c r="C79" s="6" t="s">
        <v>527</v>
      </c>
      <c r="D79" s="6" t="s">
        <v>1236</v>
      </c>
      <c r="E79" s="12"/>
    </row>
    <row r="80" spans="1:6" ht="75">
      <c r="A80" s="26"/>
      <c r="B80" s="19" t="s">
        <v>528</v>
      </c>
      <c r="C80" s="6" t="s">
        <v>529</v>
      </c>
      <c r="D80" s="6" t="s">
        <v>1236</v>
      </c>
      <c r="E80" s="12"/>
    </row>
    <row r="81" spans="1:6" ht="90">
      <c r="A81" s="6" t="s">
        <v>535</v>
      </c>
      <c r="B81" s="19" t="s">
        <v>530</v>
      </c>
      <c r="C81" s="6"/>
      <c r="D81" s="6"/>
      <c r="E81" s="9"/>
      <c r="F81" s="3" t="s">
        <v>30</v>
      </c>
    </row>
    <row r="82" spans="1:6">
      <c r="A82" s="22"/>
      <c r="B82" s="19" t="s">
        <v>537</v>
      </c>
      <c r="C82" s="6"/>
      <c r="D82" s="6" t="s">
        <v>10</v>
      </c>
      <c r="E82" s="9" t="e">
        <f>E84/E86*100</f>
        <v>#DIV/0!</v>
      </c>
      <c r="F82" s="3"/>
    </row>
    <row r="83" spans="1:6">
      <c r="A83" s="22"/>
      <c r="B83" s="19" t="s">
        <v>538</v>
      </c>
      <c r="C83" s="6"/>
      <c r="D83" s="6" t="s">
        <v>10</v>
      </c>
      <c r="E83" s="9" t="e">
        <f>E85/E86*100</f>
        <v>#DIV/0!</v>
      </c>
      <c r="F83" s="3"/>
    </row>
    <row r="84" spans="1:6" ht="90">
      <c r="A84" s="21"/>
      <c r="B84" s="19" t="s">
        <v>531</v>
      </c>
      <c r="C84" s="6" t="s">
        <v>532</v>
      </c>
      <c r="D84" s="6" t="s">
        <v>1236</v>
      </c>
      <c r="E84" s="12"/>
    </row>
    <row r="85" spans="1:6" ht="90">
      <c r="A85" s="21"/>
      <c r="B85" s="19" t="s">
        <v>533</v>
      </c>
      <c r="C85" s="6" t="s">
        <v>534</v>
      </c>
      <c r="D85" s="6" t="s">
        <v>1236</v>
      </c>
      <c r="E85" s="12"/>
    </row>
    <row r="86" spans="1:6" ht="90">
      <c r="A86" s="21"/>
      <c r="B86" s="19" t="s">
        <v>513</v>
      </c>
      <c r="C86" s="6" t="s">
        <v>514</v>
      </c>
      <c r="D86" s="6" t="s">
        <v>1236</v>
      </c>
      <c r="E86" s="12"/>
    </row>
    <row r="87" spans="1:6" ht="90">
      <c r="A87" s="6" t="s">
        <v>479</v>
      </c>
      <c r="B87" s="19" t="s">
        <v>536</v>
      </c>
      <c r="C87" s="6"/>
      <c r="D87" s="6"/>
      <c r="E87" s="9"/>
      <c r="F87" s="3" t="s">
        <v>375</v>
      </c>
    </row>
    <row r="88" spans="1:6">
      <c r="A88" s="22"/>
      <c r="B88" s="44" t="s">
        <v>537</v>
      </c>
      <c r="C88" s="6"/>
      <c r="D88" s="6" t="s">
        <v>10</v>
      </c>
      <c r="E88" s="9" t="e">
        <f>E90/E92*100</f>
        <v>#DIV/0!</v>
      </c>
    </row>
    <row r="89" spans="1:6">
      <c r="A89" s="22"/>
      <c r="B89" s="44" t="s">
        <v>1446</v>
      </c>
      <c r="C89" s="6"/>
      <c r="D89" s="6" t="s">
        <v>10</v>
      </c>
      <c r="E89" s="9" t="e">
        <f>E91/E92*100</f>
        <v>#DIV/0!</v>
      </c>
    </row>
    <row r="90" spans="1:6" ht="90">
      <c r="A90" s="21"/>
      <c r="B90" s="19" t="s">
        <v>539</v>
      </c>
      <c r="C90" s="6" t="s">
        <v>540</v>
      </c>
      <c r="D90" s="6" t="s">
        <v>1236</v>
      </c>
      <c r="E90" s="12"/>
    </row>
    <row r="91" spans="1:6" ht="90">
      <c r="A91" s="21"/>
      <c r="B91" s="19" t="s">
        <v>541</v>
      </c>
      <c r="C91" s="6" t="s">
        <v>542</v>
      </c>
      <c r="D91" s="6" t="s">
        <v>1236</v>
      </c>
      <c r="E91" s="12"/>
    </row>
    <row r="92" spans="1:6" ht="75">
      <c r="A92" s="21"/>
      <c r="B92" s="19" t="s">
        <v>543</v>
      </c>
      <c r="C92" s="6" t="s">
        <v>525</v>
      </c>
      <c r="D92" s="6" t="s">
        <v>1236</v>
      </c>
      <c r="E92" s="12"/>
    </row>
    <row r="93" spans="1:6" ht="75">
      <c r="A93" s="6" t="s">
        <v>544</v>
      </c>
      <c r="B93" s="19" t="s">
        <v>545</v>
      </c>
      <c r="C93" s="6"/>
      <c r="D93" s="6" t="s">
        <v>1236</v>
      </c>
      <c r="E93" s="12"/>
    </row>
    <row r="94" spans="1:6" ht="60">
      <c r="A94" s="21"/>
      <c r="B94" s="19" t="s">
        <v>546</v>
      </c>
      <c r="C94" s="6"/>
      <c r="D94" s="6" t="s">
        <v>10</v>
      </c>
      <c r="E94" s="9" t="e">
        <f>((E95+E96+E97+E98+E99+E100)+((E101+E102)*0.25))/(E103+E104)</f>
        <v>#DIV/0!</v>
      </c>
      <c r="F94" s="3" t="s">
        <v>375</v>
      </c>
    </row>
    <row r="95" spans="1:6" ht="60">
      <c r="A95" s="21"/>
      <c r="B95" s="19" t="s">
        <v>547</v>
      </c>
      <c r="C95" s="6" t="s">
        <v>483</v>
      </c>
      <c r="D95" s="6" t="s">
        <v>1236</v>
      </c>
      <c r="E95" s="12"/>
      <c r="F95" s="23"/>
    </row>
    <row r="96" spans="1:6" ht="60">
      <c r="A96" s="21"/>
      <c r="B96" s="19" t="s">
        <v>548</v>
      </c>
      <c r="C96" s="6" t="s">
        <v>484</v>
      </c>
      <c r="D96" s="6" t="s">
        <v>1236</v>
      </c>
      <c r="E96" s="12"/>
      <c r="F96" s="23"/>
    </row>
    <row r="97" spans="1:6" ht="60">
      <c r="A97" s="21"/>
      <c r="B97" s="19" t="s">
        <v>549</v>
      </c>
      <c r="C97" s="6" t="s">
        <v>550</v>
      </c>
      <c r="D97" s="6" t="s">
        <v>1236</v>
      </c>
      <c r="E97" s="12"/>
    </row>
    <row r="98" spans="1:6" ht="60">
      <c r="A98" s="21"/>
      <c r="B98" s="19" t="s">
        <v>551</v>
      </c>
      <c r="C98" s="6" t="s">
        <v>466</v>
      </c>
      <c r="D98" s="6" t="s">
        <v>1236</v>
      </c>
      <c r="E98" s="12"/>
      <c r="F98" s="23"/>
    </row>
    <row r="99" spans="1:6" ht="60">
      <c r="A99" s="21"/>
      <c r="B99" s="19" t="s">
        <v>552</v>
      </c>
      <c r="C99" s="6" t="s">
        <v>465</v>
      </c>
      <c r="D99" s="6" t="s">
        <v>1236</v>
      </c>
      <c r="E99" s="12"/>
    </row>
    <row r="100" spans="1:6" ht="60">
      <c r="A100" s="21"/>
      <c r="B100" s="19" t="s">
        <v>553</v>
      </c>
      <c r="C100" s="6" t="s">
        <v>467</v>
      </c>
      <c r="D100" s="6" t="s">
        <v>1236</v>
      </c>
      <c r="E100" s="12"/>
    </row>
    <row r="101" spans="1:6" ht="60">
      <c r="A101" s="21"/>
      <c r="B101" s="19" t="s">
        <v>554</v>
      </c>
      <c r="C101" s="6" t="s">
        <v>555</v>
      </c>
      <c r="D101" s="6" t="s">
        <v>1236</v>
      </c>
      <c r="E101" s="12"/>
    </row>
    <row r="102" spans="1:6" ht="60">
      <c r="A102" s="21"/>
      <c r="B102" s="19" t="s">
        <v>556</v>
      </c>
      <c r="C102" s="6" t="s">
        <v>557</v>
      </c>
      <c r="D102" s="6" t="s">
        <v>1236</v>
      </c>
      <c r="E102" s="12"/>
    </row>
    <row r="103" spans="1:6" ht="75">
      <c r="A103" s="21"/>
      <c r="B103" s="19" t="s">
        <v>558</v>
      </c>
      <c r="C103" s="6" t="s">
        <v>518</v>
      </c>
      <c r="D103" s="6" t="s">
        <v>1236</v>
      </c>
      <c r="E103" s="12"/>
    </row>
    <row r="104" spans="1:6" ht="75">
      <c r="A104" s="21"/>
      <c r="B104" s="19" t="s">
        <v>559</v>
      </c>
      <c r="C104" s="6" t="s">
        <v>560</v>
      </c>
      <c r="D104" s="6" t="s">
        <v>1236</v>
      </c>
      <c r="E104" s="12"/>
    </row>
    <row r="105" spans="1:6" ht="30">
      <c r="A105" s="21"/>
      <c r="B105" s="19" t="s">
        <v>561</v>
      </c>
      <c r="C105" s="6"/>
      <c r="D105" s="6" t="s">
        <v>10</v>
      </c>
      <c r="E105" s="9" t="e">
        <f>(((E106+(E107*0.25))+((E108+E109))*0.1))/(E110+E111)</f>
        <v>#DIV/0!</v>
      </c>
      <c r="F105" s="3" t="s">
        <v>30</v>
      </c>
    </row>
    <row r="106" spans="1:6" ht="45">
      <c r="A106" s="21"/>
      <c r="B106" s="19" t="s">
        <v>494</v>
      </c>
      <c r="C106" s="6" t="s">
        <v>495</v>
      </c>
      <c r="D106" s="6" t="s">
        <v>1236</v>
      </c>
      <c r="E106" s="12"/>
      <c r="F106" s="23"/>
    </row>
    <row r="107" spans="1:6" ht="45">
      <c r="A107" s="21"/>
      <c r="B107" s="19" t="s">
        <v>496</v>
      </c>
      <c r="C107" s="6" t="s">
        <v>562</v>
      </c>
      <c r="D107" s="6" t="s">
        <v>1236</v>
      </c>
      <c r="E107" s="12"/>
    </row>
    <row r="108" spans="1:6" ht="45">
      <c r="A108" s="61"/>
      <c r="B108" s="61" t="s">
        <v>563</v>
      </c>
      <c r="C108" s="6" t="s">
        <v>499</v>
      </c>
      <c r="D108" s="6" t="s">
        <v>1236</v>
      </c>
      <c r="E108" s="12"/>
      <c r="F108" s="23"/>
    </row>
    <row r="109" spans="1:6" ht="45">
      <c r="A109" s="62"/>
      <c r="B109" s="62"/>
      <c r="C109" s="6" t="s">
        <v>500</v>
      </c>
      <c r="D109" s="6" t="s">
        <v>1236</v>
      </c>
      <c r="E109" s="12"/>
      <c r="F109" s="23"/>
    </row>
    <row r="110" spans="1:6" ht="75">
      <c r="A110" s="21"/>
      <c r="B110" s="19" t="s">
        <v>528</v>
      </c>
      <c r="C110" s="6" t="s">
        <v>529</v>
      </c>
      <c r="D110" s="6" t="s">
        <v>1236</v>
      </c>
      <c r="E110" s="12"/>
      <c r="F110" s="23"/>
    </row>
    <row r="111" spans="1:6" ht="75">
      <c r="A111" s="21"/>
      <c r="B111" s="19" t="s">
        <v>564</v>
      </c>
      <c r="C111" s="6" t="s">
        <v>565</v>
      </c>
      <c r="D111" s="6" t="s">
        <v>1236</v>
      </c>
      <c r="E111" s="12"/>
    </row>
    <row r="112" spans="1:6" ht="75">
      <c r="A112" s="6" t="s">
        <v>566</v>
      </c>
      <c r="B112" s="19" t="s">
        <v>567</v>
      </c>
      <c r="C112" s="6"/>
      <c r="D112" s="6" t="s">
        <v>10</v>
      </c>
      <c r="E112" s="9" t="e">
        <f>(((E113+E114+E115+E116)/(E117+E118+E119+E120))/12*1000)/E121*100</f>
        <v>#DIV/0!</v>
      </c>
      <c r="F112" s="3" t="s">
        <v>30</v>
      </c>
    </row>
    <row r="113" spans="1:6" ht="30">
      <c r="A113" s="61"/>
      <c r="B113" s="61" t="s">
        <v>568</v>
      </c>
      <c r="C113" s="6" t="s">
        <v>569</v>
      </c>
      <c r="D113" s="6" t="s">
        <v>1430</v>
      </c>
      <c r="E113" s="12"/>
      <c r="F113" s="23"/>
    </row>
    <row r="114" spans="1:6" ht="30">
      <c r="A114" s="63"/>
      <c r="B114" s="63"/>
      <c r="C114" s="6" t="s">
        <v>570</v>
      </c>
      <c r="D114" s="6" t="s">
        <v>1430</v>
      </c>
      <c r="E114" s="12"/>
    </row>
    <row r="115" spans="1:6" ht="30">
      <c r="A115" s="63"/>
      <c r="B115" s="63"/>
      <c r="C115" s="6" t="s">
        <v>571</v>
      </c>
      <c r="D115" s="6" t="s">
        <v>1430</v>
      </c>
      <c r="E115" s="12"/>
    </row>
    <row r="116" spans="1:6" ht="30">
      <c r="A116" s="62"/>
      <c r="B116" s="62"/>
      <c r="C116" s="6" t="s">
        <v>572</v>
      </c>
      <c r="D116" s="6" t="s">
        <v>1430</v>
      </c>
      <c r="E116" s="12"/>
    </row>
    <row r="117" spans="1:6" ht="30">
      <c r="A117" s="61"/>
      <c r="B117" s="61" t="s">
        <v>573</v>
      </c>
      <c r="C117" s="6" t="s">
        <v>574</v>
      </c>
      <c r="D117" s="6" t="s">
        <v>1430</v>
      </c>
      <c r="E117" s="12"/>
      <c r="F117" s="23"/>
    </row>
    <row r="118" spans="1:6" ht="30">
      <c r="A118" s="63"/>
      <c r="B118" s="63"/>
      <c r="C118" s="6" t="s">
        <v>575</v>
      </c>
      <c r="D118" s="6" t="s">
        <v>1430</v>
      </c>
      <c r="E118" s="12"/>
    </row>
    <row r="119" spans="1:6" ht="30">
      <c r="A119" s="63"/>
      <c r="B119" s="63"/>
      <c r="C119" s="6" t="s">
        <v>576</v>
      </c>
      <c r="D119" s="6" t="s">
        <v>1430</v>
      </c>
      <c r="E119" s="12"/>
    </row>
    <row r="120" spans="1:6" ht="30">
      <c r="A120" s="62"/>
      <c r="B120" s="62"/>
      <c r="C120" s="6" t="s">
        <v>577</v>
      </c>
      <c r="D120" s="6" t="s">
        <v>1430</v>
      </c>
      <c r="E120" s="12"/>
    </row>
    <row r="121" spans="1:6" ht="30">
      <c r="A121" s="21"/>
      <c r="B121" s="19" t="s">
        <v>578</v>
      </c>
      <c r="C121" s="6" t="s">
        <v>214</v>
      </c>
      <c r="D121" s="6" t="s">
        <v>1430</v>
      </c>
      <c r="E121" s="12"/>
    </row>
    <row r="122" spans="1:6" ht="105">
      <c r="A122" s="6" t="s">
        <v>579</v>
      </c>
      <c r="B122" s="19" t="s">
        <v>580</v>
      </c>
      <c r="C122" s="6"/>
      <c r="D122" s="8"/>
      <c r="E122" s="12"/>
      <c r="F122" s="3" t="s">
        <v>115</v>
      </c>
    </row>
    <row r="123" spans="1:6" ht="45">
      <c r="A123" s="21"/>
      <c r="B123" s="44" t="s">
        <v>1448</v>
      </c>
      <c r="C123" s="6"/>
      <c r="D123" s="6" t="s">
        <v>10</v>
      </c>
      <c r="E123" s="9" t="e">
        <f>E125/E127*100</f>
        <v>#DIV/0!</v>
      </c>
    </row>
    <row r="124" spans="1:6" ht="30">
      <c r="A124" s="21"/>
      <c r="B124" s="44" t="s">
        <v>1449</v>
      </c>
      <c r="C124" s="6"/>
      <c r="D124" s="6" t="s">
        <v>10</v>
      </c>
      <c r="E124" s="9" t="e">
        <f>E126/E128*100</f>
        <v>#DIV/0!</v>
      </c>
    </row>
    <row r="125" spans="1:6" ht="60">
      <c r="A125" s="21"/>
      <c r="B125" s="19" t="s">
        <v>581</v>
      </c>
      <c r="C125" s="6" t="s">
        <v>582</v>
      </c>
      <c r="D125" s="6" t="s">
        <v>1236</v>
      </c>
      <c r="E125" s="12"/>
    </row>
    <row r="126" spans="1:6" ht="45">
      <c r="A126" s="21"/>
      <c r="B126" s="19" t="s">
        <v>583</v>
      </c>
      <c r="C126" s="6" t="s">
        <v>582</v>
      </c>
      <c r="D126" s="6" t="s">
        <v>1236</v>
      </c>
      <c r="E126" s="12"/>
    </row>
    <row r="127" spans="1:6" ht="60">
      <c r="A127" s="21"/>
      <c r="B127" s="19" t="s">
        <v>581</v>
      </c>
      <c r="C127" s="6" t="s">
        <v>582</v>
      </c>
      <c r="D127" s="6" t="s">
        <v>1236</v>
      </c>
      <c r="E127" s="12"/>
    </row>
    <row r="128" spans="1:6" ht="45">
      <c r="A128" s="21"/>
      <c r="B128" s="19" t="s">
        <v>583</v>
      </c>
      <c r="C128" s="6" t="s">
        <v>582</v>
      </c>
      <c r="D128" s="6" t="s">
        <v>1236</v>
      </c>
      <c r="E128" s="12"/>
    </row>
    <row r="129" spans="1:6" ht="135">
      <c r="A129" s="6" t="s">
        <v>584</v>
      </c>
      <c r="B129" s="19" t="s">
        <v>585</v>
      </c>
      <c r="C129" s="6"/>
      <c r="D129" s="8"/>
      <c r="E129" s="12"/>
      <c r="F129" s="3" t="s">
        <v>115</v>
      </c>
    </row>
    <row r="130" spans="1:6" ht="45">
      <c r="A130" s="21"/>
      <c r="B130" s="44" t="s">
        <v>1448</v>
      </c>
      <c r="C130" s="6"/>
      <c r="D130" s="6" t="s">
        <v>10</v>
      </c>
      <c r="E130" s="9" t="e">
        <f>E132/E134*100</f>
        <v>#DIV/0!</v>
      </c>
      <c r="F130" s="3"/>
    </row>
    <row r="131" spans="1:6" ht="30">
      <c r="A131" s="21"/>
      <c r="B131" s="44" t="s">
        <v>1449</v>
      </c>
      <c r="C131" s="6"/>
      <c r="D131" s="6" t="s">
        <v>10</v>
      </c>
      <c r="E131" s="9" t="e">
        <f>E133/E135*100</f>
        <v>#DIV/0!</v>
      </c>
      <c r="F131" s="3"/>
    </row>
    <row r="132" spans="1:6" ht="60">
      <c r="A132" s="21"/>
      <c r="B132" s="19" t="s">
        <v>586</v>
      </c>
      <c r="C132" s="6" t="s">
        <v>582</v>
      </c>
      <c r="D132" s="6" t="s">
        <v>1236</v>
      </c>
      <c r="E132" s="12"/>
    </row>
    <row r="133" spans="1:6" ht="45">
      <c r="A133" s="21"/>
      <c r="B133" s="19" t="s">
        <v>583</v>
      </c>
      <c r="C133" s="6" t="s">
        <v>582</v>
      </c>
      <c r="D133" s="6" t="s">
        <v>1236</v>
      </c>
      <c r="E133" s="12"/>
    </row>
    <row r="134" spans="1:6" ht="60">
      <c r="A134" s="21"/>
      <c r="B134" s="19" t="s">
        <v>586</v>
      </c>
      <c r="C134" s="6" t="s">
        <v>582</v>
      </c>
      <c r="D134" s="6" t="s">
        <v>1236</v>
      </c>
      <c r="E134" s="12"/>
    </row>
    <row r="135" spans="1:6" ht="45">
      <c r="A135" s="21"/>
      <c r="B135" s="19" t="s">
        <v>583</v>
      </c>
      <c r="C135" s="6" t="s">
        <v>582</v>
      </c>
      <c r="D135" s="6" t="s">
        <v>1236</v>
      </c>
      <c r="E135" s="12"/>
    </row>
    <row r="136" spans="1:6" ht="60">
      <c r="A136" s="10" t="s">
        <v>587</v>
      </c>
      <c r="B136" s="20" t="s">
        <v>588</v>
      </c>
      <c r="C136" s="8"/>
      <c r="D136" s="6"/>
      <c r="E136" s="8"/>
    </row>
    <row r="137" spans="1:6" ht="75">
      <c r="A137" s="6" t="s">
        <v>590</v>
      </c>
      <c r="B137" s="19" t="s">
        <v>589</v>
      </c>
      <c r="C137" s="8"/>
      <c r="D137" s="6" t="s">
        <v>10</v>
      </c>
      <c r="E137" s="9" t="e">
        <f>E138/E139*100</f>
        <v>#DIV/0!</v>
      </c>
      <c r="F137" s="3" t="s">
        <v>375</v>
      </c>
    </row>
    <row r="138" spans="1:6" ht="90">
      <c r="A138" s="6"/>
      <c r="B138" s="19" t="s">
        <v>591</v>
      </c>
      <c r="C138" s="6" t="s">
        <v>592</v>
      </c>
      <c r="D138" s="6" t="s">
        <v>1236</v>
      </c>
      <c r="E138" s="12"/>
      <c r="F138" s="23"/>
    </row>
    <row r="139" spans="1:6" ht="75">
      <c r="A139" s="6"/>
      <c r="B139" s="19" t="s">
        <v>593</v>
      </c>
      <c r="C139" s="6" t="s">
        <v>594</v>
      </c>
      <c r="D139" s="6" t="s">
        <v>1236</v>
      </c>
      <c r="E139" s="12"/>
    </row>
    <row r="140" spans="1:6" ht="60">
      <c r="A140" s="6" t="s">
        <v>595</v>
      </c>
      <c r="B140" s="19" t="s">
        <v>596</v>
      </c>
      <c r="C140" s="8"/>
      <c r="D140" s="6" t="s">
        <v>10</v>
      </c>
      <c r="E140" s="9" t="e">
        <f>E141/(E142*200/1000)</f>
        <v>#DIV/0!</v>
      </c>
      <c r="F140" s="3" t="s">
        <v>375</v>
      </c>
    </row>
    <row r="141" spans="1:6" ht="105">
      <c r="A141" s="6"/>
      <c r="B141" s="19" t="s">
        <v>597</v>
      </c>
      <c r="C141" s="6" t="s">
        <v>598</v>
      </c>
      <c r="D141" s="6" t="s">
        <v>1486</v>
      </c>
      <c r="E141" s="12"/>
      <c r="F141" s="3"/>
    </row>
    <row r="142" spans="1:6" ht="75">
      <c r="A142" s="6"/>
      <c r="B142" s="19" t="s">
        <v>599</v>
      </c>
      <c r="C142" s="6" t="s">
        <v>600</v>
      </c>
      <c r="D142" s="6" t="s">
        <v>1236</v>
      </c>
      <c r="E142" s="12"/>
      <c r="F142" s="3"/>
    </row>
    <row r="143" spans="1:6" ht="75">
      <c r="A143" s="6" t="s">
        <v>889</v>
      </c>
      <c r="B143" s="19" t="s">
        <v>606</v>
      </c>
      <c r="C143" s="8"/>
      <c r="D143" s="6"/>
      <c r="E143" s="9"/>
      <c r="F143" s="3" t="s">
        <v>30</v>
      </c>
    </row>
    <row r="144" spans="1:6">
      <c r="A144" s="26"/>
      <c r="B144" s="19" t="s">
        <v>216</v>
      </c>
      <c r="C144" s="8"/>
      <c r="D144" s="6" t="s">
        <v>1428</v>
      </c>
      <c r="E144" s="9" t="e">
        <f>E146/((E148+E149+E150+E151+E152+E153)+((E154+E155)*0.25))*100</f>
        <v>#DIV/0!</v>
      </c>
      <c r="F144" s="3"/>
    </row>
    <row r="145" spans="1:7">
      <c r="A145" s="26"/>
      <c r="B145" s="19" t="s">
        <v>273</v>
      </c>
      <c r="C145" s="8"/>
      <c r="D145" s="6" t="s">
        <v>1428</v>
      </c>
      <c r="E145" s="9" t="e">
        <f>E147/((E148+E149+E150+E151+E152+E153)+((E154+E155)*0.25))*100</f>
        <v>#DIV/0!</v>
      </c>
      <c r="F145" s="3"/>
    </row>
    <row r="146" spans="1:7" ht="75">
      <c r="A146" s="26"/>
      <c r="B146" s="19" t="s">
        <v>601</v>
      </c>
      <c r="C146" s="6" t="s">
        <v>602</v>
      </c>
      <c r="D146" s="6" t="s">
        <v>1428</v>
      </c>
      <c r="E146" s="12"/>
      <c r="F146" s="23"/>
    </row>
    <row r="147" spans="1:7" ht="75">
      <c r="A147" s="26"/>
      <c r="B147" s="19" t="s">
        <v>603</v>
      </c>
      <c r="C147" s="6" t="s">
        <v>604</v>
      </c>
      <c r="D147" s="6" t="s">
        <v>1428</v>
      </c>
      <c r="E147" s="12"/>
    </row>
    <row r="148" spans="1:7" ht="60">
      <c r="A148" s="26"/>
      <c r="B148" s="19" t="s">
        <v>547</v>
      </c>
      <c r="C148" s="6" t="s">
        <v>483</v>
      </c>
      <c r="D148" s="6" t="s">
        <v>1236</v>
      </c>
      <c r="E148" s="12"/>
      <c r="F148" s="23"/>
      <c r="G148" s="23"/>
    </row>
    <row r="149" spans="1:7" ht="60">
      <c r="A149" s="26"/>
      <c r="B149" s="19" t="s">
        <v>548</v>
      </c>
      <c r="C149" s="6" t="s">
        <v>484</v>
      </c>
      <c r="D149" s="6" t="s">
        <v>1236</v>
      </c>
      <c r="E149" s="12"/>
    </row>
    <row r="150" spans="1:7" ht="60">
      <c r="A150" s="6"/>
      <c r="B150" s="19" t="s">
        <v>549</v>
      </c>
      <c r="C150" s="6" t="s">
        <v>550</v>
      </c>
      <c r="D150" s="6" t="s">
        <v>1236</v>
      </c>
      <c r="E150" s="12"/>
    </row>
    <row r="151" spans="1:7" ht="60">
      <c r="A151" s="33"/>
      <c r="B151" s="19" t="s">
        <v>551</v>
      </c>
      <c r="C151" s="6" t="s">
        <v>466</v>
      </c>
      <c r="D151" s="6" t="s">
        <v>1236</v>
      </c>
      <c r="E151" s="12"/>
    </row>
    <row r="152" spans="1:7" ht="60">
      <c r="A152" s="25"/>
      <c r="B152" s="19" t="s">
        <v>552</v>
      </c>
      <c r="C152" s="6" t="s">
        <v>465</v>
      </c>
      <c r="D152" s="6" t="s">
        <v>1236</v>
      </c>
      <c r="E152" s="12"/>
    </row>
    <row r="153" spans="1:7" ht="60">
      <c r="A153" s="25"/>
      <c r="B153" s="19" t="s">
        <v>553</v>
      </c>
      <c r="C153" s="6" t="s">
        <v>467</v>
      </c>
      <c r="D153" s="6" t="s">
        <v>1236</v>
      </c>
      <c r="E153" s="12"/>
    </row>
    <row r="154" spans="1:7" ht="60">
      <c r="A154" s="25"/>
      <c r="B154" s="19" t="s">
        <v>554</v>
      </c>
      <c r="C154" s="6" t="s">
        <v>555</v>
      </c>
      <c r="D154" s="6" t="s">
        <v>1236</v>
      </c>
      <c r="E154" s="12"/>
    </row>
    <row r="155" spans="1:7" ht="60">
      <c r="A155" s="25"/>
      <c r="B155" s="19" t="s">
        <v>556</v>
      </c>
      <c r="C155" s="6" t="s">
        <v>557</v>
      </c>
      <c r="D155" s="6" t="s">
        <v>1236</v>
      </c>
      <c r="E155" s="12"/>
    </row>
    <row r="156" spans="1:7" ht="60">
      <c r="A156" s="6" t="s">
        <v>605</v>
      </c>
      <c r="B156" s="19" t="s">
        <v>607</v>
      </c>
      <c r="C156" s="8"/>
      <c r="D156" s="6"/>
      <c r="E156" s="9"/>
      <c r="F156" s="3" t="s">
        <v>375</v>
      </c>
    </row>
    <row r="157" spans="1:7">
      <c r="A157" s="6"/>
      <c r="B157" s="19" t="s">
        <v>216</v>
      </c>
      <c r="C157" s="8"/>
      <c r="D157" s="6" t="s">
        <v>1428</v>
      </c>
      <c r="E157" s="9" t="e">
        <f>E159/E161*100</f>
        <v>#DIV/0!</v>
      </c>
    </row>
    <row r="158" spans="1:7">
      <c r="A158" s="6"/>
      <c r="B158" s="19" t="s">
        <v>273</v>
      </c>
      <c r="C158" s="8"/>
      <c r="D158" s="6" t="s">
        <v>1428</v>
      </c>
      <c r="E158" s="9" t="e">
        <f>E160/E161*100</f>
        <v>#DIV/0!</v>
      </c>
    </row>
    <row r="159" spans="1:7" ht="75">
      <c r="A159" s="8"/>
      <c r="B159" s="19" t="s">
        <v>608</v>
      </c>
      <c r="C159" s="6" t="s">
        <v>609</v>
      </c>
      <c r="D159" s="6" t="s">
        <v>1428</v>
      </c>
      <c r="E159" s="12"/>
    </row>
    <row r="160" spans="1:7" ht="90">
      <c r="A160" s="8"/>
      <c r="B160" s="19" t="s">
        <v>610</v>
      </c>
      <c r="C160" s="6" t="s">
        <v>611</v>
      </c>
      <c r="D160" s="6" t="s">
        <v>1428</v>
      </c>
      <c r="E160" s="12"/>
    </row>
    <row r="161" spans="1:6" ht="75">
      <c r="A161" s="8"/>
      <c r="B161" s="19" t="s">
        <v>612</v>
      </c>
      <c r="C161" s="6" t="s">
        <v>613</v>
      </c>
      <c r="D161" s="6" t="s">
        <v>1236</v>
      </c>
      <c r="E161" s="12"/>
    </row>
    <row r="162" spans="1:6" ht="75">
      <c r="A162" s="6" t="s">
        <v>614</v>
      </c>
      <c r="B162" s="19" t="s">
        <v>615</v>
      </c>
      <c r="C162" s="6"/>
      <c r="D162" s="6" t="s">
        <v>10</v>
      </c>
      <c r="E162" s="9" t="e">
        <f>E163/E164*100</f>
        <v>#DIV/0!</v>
      </c>
      <c r="F162" s="3" t="s">
        <v>375</v>
      </c>
    </row>
    <row r="163" spans="1:6" ht="75">
      <c r="A163" s="8"/>
      <c r="B163" s="19" t="s">
        <v>616</v>
      </c>
      <c r="C163" s="6" t="s">
        <v>617</v>
      </c>
      <c r="D163" s="6" t="s">
        <v>1428</v>
      </c>
      <c r="E163" s="12"/>
    </row>
    <row r="164" spans="1:6" ht="75">
      <c r="A164" s="8"/>
      <c r="B164" s="19" t="s">
        <v>618</v>
      </c>
      <c r="C164" s="6" t="s">
        <v>619</v>
      </c>
      <c r="D164" s="6" t="s">
        <v>1428</v>
      </c>
      <c r="E164" s="12"/>
    </row>
    <row r="165" spans="1:6" ht="120">
      <c r="A165" s="6" t="s">
        <v>1450</v>
      </c>
      <c r="B165" s="19" t="s">
        <v>620</v>
      </c>
      <c r="C165" s="6"/>
      <c r="D165" s="8"/>
      <c r="E165" s="12"/>
    </row>
    <row r="166" spans="1:6" ht="60">
      <c r="A166" s="8"/>
      <c r="B166" s="19" t="s">
        <v>621</v>
      </c>
      <c r="C166" s="6"/>
      <c r="D166" s="6" t="s">
        <v>1427</v>
      </c>
      <c r="E166" s="9" t="e">
        <f>(E167+E168+E169)/(((E170+E171+E172+E173+E174+E175)+((E176+E177)*0.25)))</f>
        <v>#DIV/0!</v>
      </c>
      <c r="F166" s="3" t="s">
        <v>375</v>
      </c>
    </row>
    <row r="167" spans="1:6" ht="45">
      <c r="A167" s="61"/>
      <c r="B167" s="61" t="s">
        <v>622</v>
      </c>
      <c r="C167" s="6" t="s">
        <v>623</v>
      </c>
      <c r="D167" s="6" t="s">
        <v>1427</v>
      </c>
      <c r="E167" s="12"/>
      <c r="F167" s="23"/>
    </row>
    <row r="168" spans="1:6" ht="45">
      <c r="A168" s="63"/>
      <c r="B168" s="63"/>
      <c r="C168" s="6" t="s">
        <v>624</v>
      </c>
      <c r="D168" s="6" t="s">
        <v>1427</v>
      </c>
      <c r="E168" s="12"/>
      <c r="F168" s="23"/>
    </row>
    <row r="169" spans="1:6" ht="45">
      <c r="A169" s="62"/>
      <c r="B169" s="62"/>
      <c r="C169" s="6" t="s">
        <v>625</v>
      </c>
      <c r="D169" s="6" t="s">
        <v>1427</v>
      </c>
      <c r="E169" s="12"/>
    </row>
    <row r="170" spans="1:6" ht="60">
      <c r="A170" s="8"/>
      <c r="B170" s="19" t="s">
        <v>547</v>
      </c>
      <c r="C170" s="6" t="s">
        <v>483</v>
      </c>
      <c r="D170" s="6" t="s">
        <v>1236</v>
      </c>
      <c r="E170" s="12"/>
      <c r="F170" s="23"/>
    </row>
    <row r="171" spans="1:6" ht="60">
      <c r="A171" s="8"/>
      <c r="B171" s="19" t="s">
        <v>548</v>
      </c>
      <c r="C171" s="6" t="s">
        <v>484</v>
      </c>
      <c r="D171" s="6" t="s">
        <v>1236</v>
      </c>
      <c r="E171" s="12"/>
    </row>
    <row r="172" spans="1:6" ht="60">
      <c r="A172" s="8"/>
      <c r="B172" s="19" t="s">
        <v>549</v>
      </c>
      <c r="C172" s="6" t="s">
        <v>550</v>
      </c>
      <c r="D172" s="6" t="s">
        <v>1236</v>
      </c>
      <c r="E172" s="12"/>
    </row>
    <row r="173" spans="1:6" ht="60">
      <c r="A173" s="8"/>
      <c r="B173" s="19" t="s">
        <v>551</v>
      </c>
      <c r="C173" s="6" t="s">
        <v>466</v>
      </c>
      <c r="D173" s="6" t="s">
        <v>1236</v>
      </c>
      <c r="E173" s="12"/>
    </row>
    <row r="174" spans="1:6" ht="60">
      <c r="A174" s="8"/>
      <c r="B174" s="19" t="s">
        <v>552</v>
      </c>
      <c r="C174" s="6" t="s">
        <v>465</v>
      </c>
      <c r="D174" s="6" t="s">
        <v>1236</v>
      </c>
      <c r="E174" s="12"/>
    </row>
    <row r="175" spans="1:6" ht="60">
      <c r="A175" s="8"/>
      <c r="B175" s="19" t="s">
        <v>553</v>
      </c>
      <c r="C175" s="6" t="s">
        <v>467</v>
      </c>
      <c r="D175" s="6" t="s">
        <v>1236</v>
      </c>
      <c r="E175" s="12"/>
    </row>
    <row r="176" spans="1:6" ht="60">
      <c r="A176" s="8"/>
      <c r="B176" s="19" t="s">
        <v>554</v>
      </c>
      <c r="C176" s="6" t="s">
        <v>555</v>
      </c>
      <c r="D176" s="6" t="s">
        <v>1236</v>
      </c>
      <c r="E176" s="12"/>
    </row>
    <row r="177" spans="1:6" ht="60">
      <c r="A177" s="8"/>
      <c r="B177" s="19" t="s">
        <v>556</v>
      </c>
      <c r="C177" s="6" t="s">
        <v>557</v>
      </c>
      <c r="D177" s="6" t="s">
        <v>1236</v>
      </c>
      <c r="E177" s="12"/>
    </row>
    <row r="178" spans="1:6" ht="30">
      <c r="A178" s="8"/>
      <c r="B178" s="19" t="s">
        <v>626</v>
      </c>
      <c r="C178" s="6"/>
      <c r="D178" s="6" t="s">
        <v>1427</v>
      </c>
      <c r="E178" s="9" t="e">
        <f>(E179-E180-E181)/E182</f>
        <v>#DIV/0!</v>
      </c>
      <c r="F178" s="3" t="s">
        <v>54</v>
      </c>
    </row>
    <row r="179" spans="1:6" ht="45">
      <c r="A179" s="61"/>
      <c r="B179" s="61" t="s">
        <v>627</v>
      </c>
      <c r="C179" s="6" t="s">
        <v>628</v>
      </c>
      <c r="D179" s="6" t="s">
        <v>1427</v>
      </c>
      <c r="E179" s="12"/>
      <c r="F179" s="23"/>
    </row>
    <row r="180" spans="1:6" ht="30">
      <c r="A180" s="63"/>
      <c r="B180" s="63"/>
      <c r="C180" s="6" t="s">
        <v>630</v>
      </c>
      <c r="D180" s="6" t="s">
        <v>1427</v>
      </c>
      <c r="E180" s="12"/>
    </row>
    <row r="181" spans="1:6" ht="30">
      <c r="A181" s="63"/>
      <c r="B181" s="63"/>
      <c r="C181" s="6" t="s">
        <v>629</v>
      </c>
      <c r="D181" s="6" t="s">
        <v>1427</v>
      </c>
      <c r="E181" s="12"/>
    </row>
    <row r="182" spans="1:6" ht="75">
      <c r="A182" s="8"/>
      <c r="B182" s="19" t="s">
        <v>631</v>
      </c>
      <c r="C182" s="6" t="s">
        <v>613</v>
      </c>
      <c r="D182" s="6" t="s">
        <v>1236</v>
      </c>
      <c r="E182" s="12"/>
    </row>
    <row r="183" spans="1:6" ht="30">
      <c r="A183" s="10" t="s">
        <v>632</v>
      </c>
      <c r="B183" s="20" t="s">
        <v>633</v>
      </c>
      <c r="C183" s="8"/>
      <c r="D183" s="8"/>
      <c r="E183" s="8"/>
    </row>
    <row r="184" spans="1:6" ht="75">
      <c r="A184" s="6" t="s">
        <v>635</v>
      </c>
      <c r="B184" s="19" t="s">
        <v>634</v>
      </c>
      <c r="C184" s="8"/>
      <c r="D184" s="6" t="s">
        <v>10</v>
      </c>
      <c r="E184" s="9" t="e">
        <f>(E185+E186)/(E187+E188)*100</f>
        <v>#DIV/0!</v>
      </c>
      <c r="F184" s="3" t="s">
        <v>375</v>
      </c>
    </row>
    <row r="185" spans="1:6" ht="61.5" customHeight="1">
      <c r="A185" s="61"/>
      <c r="B185" s="61" t="s">
        <v>636</v>
      </c>
      <c r="C185" s="6" t="s">
        <v>637</v>
      </c>
      <c r="D185" s="6" t="s">
        <v>1428</v>
      </c>
      <c r="E185" s="12"/>
      <c r="F185" s="23"/>
    </row>
    <row r="186" spans="1:6" ht="61.5" customHeight="1">
      <c r="A186" s="62"/>
      <c r="B186" s="62"/>
      <c r="C186" s="6" t="s">
        <v>637</v>
      </c>
      <c r="D186" s="6" t="s">
        <v>1428</v>
      </c>
      <c r="E186" s="12"/>
    </row>
    <row r="187" spans="1:6" ht="30">
      <c r="A187" s="61"/>
      <c r="B187" s="61" t="s">
        <v>638</v>
      </c>
      <c r="C187" s="6" t="s">
        <v>639</v>
      </c>
      <c r="D187" s="6" t="s">
        <v>1428</v>
      </c>
      <c r="E187" s="12"/>
      <c r="F187" s="23"/>
    </row>
    <row r="188" spans="1:6" ht="30">
      <c r="A188" s="62"/>
      <c r="B188" s="62"/>
      <c r="C188" s="6" t="s">
        <v>640</v>
      </c>
      <c r="D188" s="6" t="s">
        <v>1428</v>
      </c>
      <c r="E188" s="12"/>
    </row>
    <row r="189" spans="1:6" ht="45">
      <c r="A189" s="6" t="s">
        <v>641</v>
      </c>
      <c r="B189" s="19" t="s">
        <v>642</v>
      </c>
      <c r="C189" s="8"/>
      <c r="D189" s="6"/>
      <c r="E189" s="9"/>
      <c r="F189" s="3"/>
    </row>
    <row r="190" spans="1:6" ht="60">
      <c r="A190" s="6"/>
      <c r="B190" s="19" t="s">
        <v>643</v>
      </c>
      <c r="C190" s="8"/>
      <c r="D190" s="6" t="s">
        <v>10</v>
      </c>
      <c r="E190" s="9" t="e">
        <f>(E191+E192+E193+E194)/(E195+E196)*100</f>
        <v>#DIV/0!</v>
      </c>
      <c r="F190" s="3" t="s">
        <v>375</v>
      </c>
    </row>
    <row r="191" spans="1:6" ht="30">
      <c r="A191" s="61"/>
      <c r="B191" s="61" t="s">
        <v>644</v>
      </c>
      <c r="C191" s="6" t="s">
        <v>645</v>
      </c>
      <c r="D191" s="6" t="s">
        <v>1236</v>
      </c>
      <c r="E191" s="12"/>
      <c r="F191" s="3"/>
    </row>
    <row r="192" spans="1:6" ht="30">
      <c r="A192" s="63"/>
      <c r="B192" s="63"/>
      <c r="C192" s="6" t="s">
        <v>646</v>
      </c>
      <c r="D192" s="6" t="s">
        <v>1236</v>
      </c>
      <c r="E192" s="12"/>
      <c r="F192" s="3"/>
    </row>
    <row r="193" spans="1:6" ht="45">
      <c r="A193" s="63"/>
      <c r="B193" s="63"/>
      <c r="C193" s="6" t="s">
        <v>647</v>
      </c>
      <c r="D193" s="6" t="s">
        <v>1236</v>
      </c>
      <c r="E193" s="12"/>
      <c r="F193" s="3"/>
    </row>
    <row r="194" spans="1:6" ht="45">
      <c r="A194" s="62"/>
      <c r="B194" s="62"/>
      <c r="C194" s="6" t="s">
        <v>648</v>
      </c>
      <c r="D194" s="6" t="s">
        <v>1236</v>
      </c>
      <c r="E194" s="12"/>
      <c r="F194" s="3"/>
    </row>
    <row r="195" spans="1:6" ht="45">
      <c r="A195" s="61"/>
      <c r="B195" s="61" t="s">
        <v>441</v>
      </c>
      <c r="C195" s="6" t="s">
        <v>442</v>
      </c>
      <c r="D195" s="6" t="s">
        <v>1236</v>
      </c>
      <c r="E195" s="12"/>
      <c r="F195" s="3"/>
    </row>
    <row r="196" spans="1:6" ht="30">
      <c r="A196" s="62"/>
      <c r="B196" s="62"/>
      <c r="C196" s="6" t="s">
        <v>443</v>
      </c>
      <c r="D196" s="6" t="s">
        <v>1236</v>
      </c>
      <c r="E196" s="12"/>
      <c r="F196" s="3"/>
    </row>
    <row r="197" spans="1:6">
      <c r="A197" s="34"/>
      <c r="B197" s="44" t="s">
        <v>1447</v>
      </c>
      <c r="C197" s="6"/>
      <c r="D197" s="6" t="s">
        <v>10</v>
      </c>
      <c r="E197" s="9">
        <v>0</v>
      </c>
      <c r="F197" s="3"/>
    </row>
    <row r="198" spans="1:6" ht="45">
      <c r="A198" s="6" t="s">
        <v>656</v>
      </c>
      <c r="B198" s="19" t="s">
        <v>649</v>
      </c>
      <c r="C198" s="6"/>
      <c r="D198" s="6"/>
      <c r="E198" s="12"/>
      <c r="F198" s="3"/>
    </row>
    <row r="199" spans="1:6" ht="60">
      <c r="A199" s="21"/>
      <c r="B199" s="19" t="s">
        <v>643</v>
      </c>
      <c r="C199" s="6"/>
      <c r="D199" s="6" t="s">
        <v>10</v>
      </c>
      <c r="E199" s="9" t="e">
        <f>(E200+E201+E202+E203)/(E204+E205)*100</f>
        <v>#DIV/0!</v>
      </c>
      <c r="F199" s="3" t="s">
        <v>375</v>
      </c>
    </row>
    <row r="200" spans="1:6" ht="60" customHeight="1">
      <c r="A200" s="61"/>
      <c r="B200" s="61" t="s">
        <v>651</v>
      </c>
      <c r="C200" s="6" t="s">
        <v>652</v>
      </c>
      <c r="D200" s="6" t="s">
        <v>1236</v>
      </c>
      <c r="E200" s="12"/>
      <c r="F200" s="3"/>
    </row>
    <row r="201" spans="1:6" ht="30">
      <c r="A201" s="63"/>
      <c r="B201" s="63"/>
      <c r="C201" s="6" t="s">
        <v>653</v>
      </c>
      <c r="D201" s="6" t="s">
        <v>1236</v>
      </c>
      <c r="E201" s="12"/>
      <c r="F201" s="3"/>
    </row>
    <row r="202" spans="1:6" ht="45">
      <c r="A202" s="63"/>
      <c r="B202" s="63"/>
      <c r="C202" s="6" t="s">
        <v>654</v>
      </c>
      <c r="D202" s="6" t="s">
        <v>1236</v>
      </c>
      <c r="E202" s="12"/>
      <c r="F202" s="3"/>
    </row>
    <row r="203" spans="1:6" ht="45">
      <c r="A203" s="62"/>
      <c r="B203" s="62"/>
      <c r="C203" s="6" t="s">
        <v>655</v>
      </c>
      <c r="D203" s="6" t="s">
        <v>1236</v>
      </c>
      <c r="E203" s="12"/>
      <c r="F203" s="3"/>
    </row>
    <row r="204" spans="1:6" ht="45">
      <c r="A204" s="61"/>
      <c r="B204" s="61" t="s">
        <v>441</v>
      </c>
      <c r="C204" s="6" t="s">
        <v>442</v>
      </c>
      <c r="D204" s="6" t="s">
        <v>1236</v>
      </c>
      <c r="E204" s="12"/>
      <c r="F204" s="3"/>
    </row>
    <row r="205" spans="1:6" ht="30">
      <c r="A205" s="62"/>
      <c r="B205" s="62"/>
      <c r="C205" s="6" t="s">
        <v>443</v>
      </c>
      <c r="D205" s="6" t="s">
        <v>1236</v>
      </c>
      <c r="E205" s="12"/>
      <c r="F205" s="3"/>
    </row>
    <row r="206" spans="1:6" ht="30">
      <c r="A206" s="21"/>
      <c r="B206" s="19" t="s">
        <v>650</v>
      </c>
      <c r="C206" s="6"/>
      <c r="D206" s="6" t="s">
        <v>10</v>
      </c>
      <c r="E206" s="9" t="e">
        <f>(E207+E208)/E209*100</f>
        <v>#DIV/0!</v>
      </c>
      <c r="F206" s="3" t="s">
        <v>30</v>
      </c>
    </row>
    <row r="207" spans="1:6" ht="60">
      <c r="A207" s="61"/>
      <c r="B207" s="61" t="s">
        <v>657</v>
      </c>
      <c r="C207" s="6" t="s">
        <v>658</v>
      </c>
      <c r="D207" s="6" t="s">
        <v>1236</v>
      </c>
      <c r="E207" s="12"/>
      <c r="F207" s="3"/>
    </row>
    <row r="208" spans="1:6" ht="60">
      <c r="A208" s="62"/>
      <c r="B208" s="62"/>
      <c r="C208" s="6" t="s">
        <v>659</v>
      </c>
      <c r="D208" s="6" t="s">
        <v>1236</v>
      </c>
      <c r="E208" s="12"/>
      <c r="F208" s="3"/>
    </row>
    <row r="209" spans="1:6" ht="60">
      <c r="A209" s="21"/>
      <c r="B209" s="19" t="s">
        <v>447</v>
      </c>
      <c r="C209" s="6" t="s">
        <v>448</v>
      </c>
      <c r="D209" s="6" t="s">
        <v>1236</v>
      </c>
      <c r="E209" s="12"/>
      <c r="F209" s="3"/>
    </row>
    <row r="210" spans="1:6" ht="45">
      <c r="A210" s="10" t="s">
        <v>660</v>
      </c>
      <c r="B210" s="20" t="s">
        <v>661</v>
      </c>
      <c r="C210" s="8"/>
      <c r="D210" s="8"/>
      <c r="E210" s="8"/>
    </row>
    <row r="211" spans="1:6" ht="60">
      <c r="A211" s="6" t="s">
        <v>663</v>
      </c>
      <c r="B211" s="19" t="s">
        <v>662</v>
      </c>
      <c r="C211" s="6"/>
      <c r="D211" s="6" t="s">
        <v>10</v>
      </c>
      <c r="E211" s="9" t="e">
        <f>E212/E213*100</f>
        <v>#DIV/0!</v>
      </c>
      <c r="F211" s="3" t="s">
        <v>375</v>
      </c>
    </row>
    <row r="212" spans="1:6" ht="60">
      <c r="A212" s="8"/>
      <c r="B212" s="19" t="s">
        <v>664</v>
      </c>
      <c r="C212" s="6" t="s">
        <v>665</v>
      </c>
      <c r="D212" s="6" t="s">
        <v>1236</v>
      </c>
      <c r="E212" s="12"/>
    </row>
    <row r="213" spans="1:6" ht="45">
      <c r="A213" s="8"/>
      <c r="B213" s="19" t="s">
        <v>666</v>
      </c>
      <c r="C213" s="6" t="s">
        <v>667</v>
      </c>
      <c r="D213" s="6" t="s">
        <v>1236</v>
      </c>
      <c r="E213" s="12"/>
    </row>
    <row r="214" spans="1:6" ht="45">
      <c r="A214" s="6" t="s">
        <v>668</v>
      </c>
      <c r="B214" s="19" t="s">
        <v>669</v>
      </c>
      <c r="C214" s="6"/>
      <c r="D214" s="6"/>
      <c r="E214" s="12"/>
      <c r="F214" s="3" t="s">
        <v>115</v>
      </c>
    </row>
    <row r="215" spans="1:6">
      <c r="A215" s="8"/>
      <c r="B215" s="19" t="s">
        <v>643</v>
      </c>
      <c r="C215" s="6"/>
      <c r="D215" s="6" t="s">
        <v>10</v>
      </c>
      <c r="E215" s="9" t="e">
        <f>E216/E217*100</f>
        <v>#DIV/0!</v>
      </c>
      <c r="F215" s="3"/>
    </row>
    <row r="216" spans="1:6" ht="60">
      <c r="A216" s="8"/>
      <c r="B216" s="19" t="s">
        <v>670</v>
      </c>
      <c r="C216" s="6" t="s">
        <v>671</v>
      </c>
      <c r="D216" s="6" t="s">
        <v>1236</v>
      </c>
      <c r="E216" s="12"/>
      <c r="F216" s="3"/>
    </row>
    <row r="217" spans="1:6" ht="60">
      <c r="A217" s="8"/>
      <c r="B217" s="19" t="s">
        <v>672</v>
      </c>
      <c r="C217" s="6" t="s">
        <v>671</v>
      </c>
      <c r="D217" s="6" t="s">
        <v>1236</v>
      </c>
      <c r="E217" s="12"/>
      <c r="F217" s="3"/>
    </row>
    <row r="218" spans="1:6">
      <c r="A218" s="8"/>
      <c r="B218" s="19" t="s">
        <v>650</v>
      </c>
      <c r="C218" s="6"/>
      <c r="D218" s="6" t="s">
        <v>10</v>
      </c>
      <c r="E218" s="9" t="e">
        <f>E219/E220*100</f>
        <v>#DIV/0!</v>
      </c>
      <c r="F218" s="3"/>
    </row>
    <row r="219" spans="1:6" ht="60">
      <c r="A219" s="8"/>
      <c r="B219" s="19" t="s">
        <v>673</v>
      </c>
      <c r="C219" s="6" t="s">
        <v>671</v>
      </c>
      <c r="D219" s="6" t="s">
        <v>1236</v>
      </c>
      <c r="E219" s="12"/>
      <c r="F219" s="3"/>
    </row>
    <row r="220" spans="1:6" ht="60">
      <c r="A220" s="8"/>
      <c r="B220" s="19" t="s">
        <v>674</v>
      </c>
      <c r="C220" s="6" t="s">
        <v>671</v>
      </c>
      <c r="D220" s="6" t="s">
        <v>1236</v>
      </c>
      <c r="E220" s="12"/>
    </row>
    <row r="221" spans="1:6" ht="60">
      <c r="A221" s="10" t="s">
        <v>675</v>
      </c>
      <c r="B221" s="20" t="s">
        <v>676</v>
      </c>
      <c r="C221" s="8"/>
      <c r="D221" s="8"/>
      <c r="E221" s="8"/>
    </row>
    <row r="222" spans="1:6" ht="60">
      <c r="A222" s="6" t="s">
        <v>677</v>
      </c>
      <c r="B222" s="44" t="s">
        <v>1451</v>
      </c>
      <c r="C222" s="8"/>
      <c r="D222" s="14"/>
      <c r="E222" s="9"/>
      <c r="F222" s="3" t="s">
        <v>693</v>
      </c>
    </row>
    <row r="223" spans="1:6">
      <c r="A223" s="6"/>
      <c r="B223" s="44" t="s">
        <v>1452</v>
      </c>
      <c r="C223" s="6"/>
      <c r="D223" s="14"/>
      <c r="E223" s="12"/>
      <c r="F223" s="3"/>
    </row>
    <row r="224" spans="1:6">
      <c r="A224" s="6"/>
      <c r="B224" s="44" t="s">
        <v>1454</v>
      </c>
      <c r="C224" s="6"/>
      <c r="D224" s="14" t="s">
        <v>10</v>
      </c>
      <c r="E224" s="9" t="e">
        <f>E225/E226*100</f>
        <v>#DIV/0!</v>
      </c>
      <c r="F224" s="3"/>
    </row>
    <row r="225" spans="1:6" ht="60">
      <c r="A225" s="6"/>
      <c r="B225" s="19" t="s">
        <v>678</v>
      </c>
      <c r="C225" s="6" t="s">
        <v>679</v>
      </c>
      <c r="D225" s="14" t="s">
        <v>1428</v>
      </c>
      <c r="E225" s="12"/>
      <c r="F225" s="3"/>
    </row>
    <row r="226" spans="1:6" ht="75">
      <c r="A226" s="8"/>
      <c r="B226" s="19" t="s">
        <v>680</v>
      </c>
      <c r="C226" s="6" t="s">
        <v>681</v>
      </c>
      <c r="D226" s="14" t="s">
        <v>1428</v>
      </c>
      <c r="E226" s="12"/>
    </row>
    <row r="227" spans="1:6" ht="45">
      <c r="A227" s="8"/>
      <c r="B227" s="19" t="s">
        <v>683</v>
      </c>
      <c r="C227" s="6"/>
      <c r="D227" s="14" t="s">
        <v>10</v>
      </c>
      <c r="E227" s="9" t="e">
        <f>E228/E229*100</f>
        <v>#DIV/0!</v>
      </c>
    </row>
    <row r="228" spans="1:6" ht="60">
      <c r="A228" s="8"/>
      <c r="B228" s="19" t="s">
        <v>684</v>
      </c>
      <c r="C228" s="6" t="s">
        <v>679</v>
      </c>
      <c r="D228" s="14" t="s">
        <v>1428</v>
      </c>
      <c r="E228" s="12"/>
    </row>
    <row r="229" spans="1:6" ht="60">
      <c r="A229" s="8"/>
      <c r="B229" s="19" t="s">
        <v>685</v>
      </c>
      <c r="C229" s="6" t="s">
        <v>681</v>
      </c>
      <c r="D229" s="14" t="s">
        <v>1428</v>
      </c>
      <c r="E229" s="12"/>
    </row>
    <row r="230" spans="1:6">
      <c r="A230" s="8"/>
      <c r="B230" s="44" t="s">
        <v>1453</v>
      </c>
      <c r="C230" s="6"/>
      <c r="D230" s="8"/>
      <c r="E230" s="12"/>
    </row>
    <row r="231" spans="1:6">
      <c r="A231" s="8"/>
      <c r="B231" s="19" t="s">
        <v>682</v>
      </c>
      <c r="C231" s="6"/>
      <c r="D231" s="14" t="s">
        <v>10</v>
      </c>
      <c r="E231" s="9" t="e">
        <f>E232/E233*100</f>
        <v>#DIV/0!</v>
      </c>
    </row>
    <row r="232" spans="1:6" ht="60">
      <c r="A232" s="8"/>
      <c r="B232" s="19" t="s">
        <v>686</v>
      </c>
      <c r="C232" s="6" t="s">
        <v>687</v>
      </c>
      <c r="D232" s="14" t="s">
        <v>1428</v>
      </c>
      <c r="E232" s="12"/>
    </row>
    <row r="233" spans="1:6" ht="60">
      <c r="A233" s="8"/>
      <c r="B233" s="19" t="s">
        <v>688</v>
      </c>
      <c r="C233" s="6" t="s">
        <v>689</v>
      </c>
      <c r="D233" s="14" t="s">
        <v>1428</v>
      </c>
      <c r="E233" s="12"/>
    </row>
    <row r="234" spans="1:6" ht="45">
      <c r="A234" s="8"/>
      <c r="B234" s="19" t="s">
        <v>690</v>
      </c>
      <c r="C234" s="6"/>
      <c r="D234" s="14" t="s">
        <v>10</v>
      </c>
      <c r="E234" s="9" t="e">
        <f>E235/E236*100</f>
        <v>#DIV/0!</v>
      </c>
    </row>
    <row r="235" spans="1:6" ht="60">
      <c r="A235" s="8"/>
      <c r="B235" s="19" t="s">
        <v>691</v>
      </c>
      <c r="C235" s="6" t="s">
        <v>687</v>
      </c>
      <c r="D235" s="14" t="s">
        <v>1428</v>
      </c>
      <c r="E235" s="12"/>
    </row>
    <row r="236" spans="1:6" ht="60">
      <c r="A236" s="8"/>
      <c r="B236" s="19" t="s">
        <v>692</v>
      </c>
      <c r="C236" s="6" t="s">
        <v>689</v>
      </c>
      <c r="D236" s="14" t="s">
        <v>1428</v>
      </c>
      <c r="E236" s="12"/>
    </row>
    <row r="237" spans="1:6" ht="60">
      <c r="A237" s="10" t="s">
        <v>694</v>
      </c>
      <c r="B237" s="20" t="s">
        <v>695</v>
      </c>
      <c r="C237" s="8"/>
      <c r="D237" s="8"/>
      <c r="E237" s="8"/>
    </row>
    <row r="238" spans="1:6" ht="90">
      <c r="A238" s="6" t="s">
        <v>697</v>
      </c>
      <c r="B238" s="19" t="s">
        <v>696</v>
      </c>
      <c r="C238" s="8"/>
      <c r="D238" s="14"/>
      <c r="E238" s="9"/>
      <c r="F238" s="3" t="s">
        <v>711</v>
      </c>
    </row>
    <row r="239" spans="1:6">
      <c r="A239" s="8"/>
      <c r="B239" s="19" t="s">
        <v>682</v>
      </c>
      <c r="C239" s="6"/>
      <c r="D239" s="14" t="s">
        <v>10</v>
      </c>
      <c r="E239" s="9" t="e">
        <f>(E240+E241)/(E242+E243)*100</f>
        <v>#DIV/0!</v>
      </c>
    </row>
    <row r="240" spans="1:6" ht="75">
      <c r="A240" s="8"/>
      <c r="B240" s="19" t="s">
        <v>698</v>
      </c>
      <c r="C240" s="6" t="s">
        <v>699</v>
      </c>
      <c r="D240" s="14" t="s">
        <v>1430</v>
      </c>
      <c r="E240" s="12"/>
    </row>
    <row r="241" spans="1:6" ht="105">
      <c r="A241" s="8"/>
      <c r="B241" s="19" t="s">
        <v>700</v>
      </c>
      <c r="C241" s="6" t="s">
        <v>701</v>
      </c>
      <c r="D241" s="14" t="s">
        <v>1430</v>
      </c>
      <c r="E241" s="12"/>
    </row>
    <row r="242" spans="1:6" ht="60">
      <c r="A242" s="8"/>
      <c r="B242" s="19" t="s">
        <v>703</v>
      </c>
      <c r="C242" s="6" t="s">
        <v>704</v>
      </c>
      <c r="D242" s="14" t="s">
        <v>1430</v>
      </c>
      <c r="E242" s="12"/>
    </row>
    <row r="243" spans="1:6" ht="90">
      <c r="A243" s="8"/>
      <c r="B243" s="19" t="s">
        <v>705</v>
      </c>
      <c r="C243" s="6" t="s">
        <v>706</v>
      </c>
      <c r="D243" s="14" t="s">
        <v>1430</v>
      </c>
      <c r="E243" s="12"/>
    </row>
    <row r="244" spans="1:6">
      <c r="A244" s="8"/>
      <c r="B244" s="19" t="s">
        <v>702</v>
      </c>
      <c r="C244" s="6"/>
      <c r="D244" s="14" t="s">
        <v>10</v>
      </c>
      <c r="E244" s="9" t="e">
        <f>E245/E246*100</f>
        <v>#DIV/0!</v>
      </c>
    </row>
    <row r="245" spans="1:6" ht="90">
      <c r="A245" s="8"/>
      <c r="B245" s="19" t="s">
        <v>707</v>
      </c>
      <c r="C245" s="6" t="s">
        <v>708</v>
      </c>
      <c r="D245" s="14" t="s">
        <v>1430</v>
      </c>
      <c r="E245" s="12"/>
    </row>
    <row r="246" spans="1:6" ht="75">
      <c r="A246" s="8"/>
      <c r="B246" s="19" t="s">
        <v>709</v>
      </c>
      <c r="C246" s="6" t="s">
        <v>710</v>
      </c>
      <c r="D246" s="14" t="s">
        <v>1430</v>
      </c>
      <c r="E246" s="12"/>
    </row>
    <row r="247" spans="1:6" ht="75">
      <c r="A247" s="6" t="s">
        <v>712</v>
      </c>
      <c r="B247" s="19" t="s">
        <v>713</v>
      </c>
      <c r="C247" s="6"/>
      <c r="D247" s="8"/>
      <c r="E247" s="12"/>
      <c r="F247" s="3" t="s">
        <v>375</v>
      </c>
    </row>
    <row r="248" spans="1:6">
      <c r="A248" s="6"/>
      <c r="B248" s="19" t="s">
        <v>682</v>
      </c>
      <c r="C248" s="6"/>
      <c r="D248" s="14" t="s">
        <v>10</v>
      </c>
      <c r="E248" s="9" t="e">
        <f>E249/E250*100</f>
        <v>#DIV/0!</v>
      </c>
    </row>
    <row r="249" spans="1:6" ht="105">
      <c r="A249" s="6"/>
      <c r="B249" s="19" t="s">
        <v>715</v>
      </c>
      <c r="C249" s="6" t="s">
        <v>716</v>
      </c>
      <c r="D249" s="14" t="s">
        <v>1430</v>
      </c>
      <c r="E249" s="12"/>
    </row>
    <row r="250" spans="1:6" ht="90">
      <c r="A250" s="6"/>
      <c r="B250" s="19" t="s">
        <v>717</v>
      </c>
      <c r="C250" s="6" t="s">
        <v>718</v>
      </c>
      <c r="D250" s="14" t="s">
        <v>1430</v>
      </c>
      <c r="E250" s="12"/>
    </row>
    <row r="251" spans="1:6">
      <c r="A251" s="8"/>
      <c r="B251" s="19" t="s">
        <v>714</v>
      </c>
      <c r="C251" s="6"/>
      <c r="D251" s="14" t="s">
        <v>10</v>
      </c>
      <c r="E251" s="9" t="e">
        <f>E252/E253*100</f>
        <v>#DIV/0!</v>
      </c>
    </row>
    <row r="252" spans="1:6" ht="90">
      <c r="A252" s="8"/>
      <c r="B252" s="19" t="s">
        <v>719</v>
      </c>
      <c r="C252" s="6" t="s">
        <v>720</v>
      </c>
      <c r="D252" s="14" t="s">
        <v>1430</v>
      </c>
      <c r="E252" s="12"/>
    </row>
    <row r="253" spans="1:6" ht="75">
      <c r="A253" s="8"/>
      <c r="B253" s="19" t="s">
        <v>721</v>
      </c>
      <c r="C253" s="6" t="s">
        <v>722</v>
      </c>
      <c r="D253" s="14" t="s">
        <v>1430</v>
      </c>
      <c r="E253" s="12"/>
    </row>
    <row r="254" spans="1:6" ht="30">
      <c r="A254" s="6" t="s">
        <v>723</v>
      </c>
      <c r="B254" s="19" t="s">
        <v>1455</v>
      </c>
      <c r="C254" s="6"/>
      <c r="D254" s="8"/>
      <c r="E254" s="12"/>
    </row>
    <row r="255" spans="1:6" ht="135">
      <c r="A255" s="8"/>
      <c r="B255" s="19" t="s">
        <v>724</v>
      </c>
      <c r="C255" s="6"/>
      <c r="D255" s="14" t="s">
        <v>1430</v>
      </c>
      <c r="E255" s="9" t="e">
        <f>E256/((E257+E258+E259+E260++E261+E262)+((E263+E264)*0.25))</f>
        <v>#DIV/0!</v>
      </c>
      <c r="F255" s="3" t="s">
        <v>731</v>
      </c>
    </row>
    <row r="256" spans="1:6" ht="60">
      <c r="A256" s="8"/>
      <c r="B256" s="19" t="s">
        <v>725</v>
      </c>
      <c r="C256" s="6" t="s">
        <v>704</v>
      </c>
      <c r="D256" s="14" t="s">
        <v>1430</v>
      </c>
      <c r="E256" s="12"/>
    </row>
    <row r="257" spans="1:6" ht="60">
      <c r="A257" s="8"/>
      <c r="B257" s="19" t="s">
        <v>547</v>
      </c>
      <c r="C257" s="6" t="s">
        <v>483</v>
      </c>
      <c r="D257" s="14" t="s">
        <v>1236</v>
      </c>
      <c r="E257" s="12"/>
    </row>
    <row r="258" spans="1:6" ht="60">
      <c r="A258" s="8"/>
      <c r="B258" s="19" t="s">
        <v>548</v>
      </c>
      <c r="C258" s="6" t="s">
        <v>484</v>
      </c>
      <c r="D258" s="14" t="s">
        <v>1236</v>
      </c>
      <c r="E258" s="12"/>
    </row>
    <row r="259" spans="1:6" ht="60">
      <c r="A259" s="8"/>
      <c r="B259" s="19" t="s">
        <v>549</v>
      </c>
      <c r="C259" s="6" t="s">
        <v>550</v>
      </c>
      <c r="D259" s="14" t="s">
        <v>1236</v>
      </c>
      <c r="E259" s="12"/>
    </row>
    <row r="260" spans="1:6" ht="60">
      <c r="A260" s="8"/>
      <c r="B260" s="19" t="s">
        <v>551</v>
      </c>
      <c r="C260" s="6" t="s">
        <v>466</v>
      </c>
      <c r="D260" s="14" t="s">
        <v>1236</v>
      </c>
      <c r="E260" s="12"/>
    </row>
    <row r="261" spans="1:6" ht="60">
      <c r="A261" s="8"/>
      <c r="B261" s="19" t="s">
        <v>552</v>
      </c>
      <c r="C261" s="6" t="s">
        <v>465</v>
      </c>
      <c r="D261" s="14" t="s">
        <v>1236</v>
      </c>
      <c r="E261" s="12"/>
    </row>
    <row r="262" spans="1:6" ht="60">
      <c r="A262" s="8"/>
      <c r="B262" s="19" t="s">
        <v>553</v>
      </c>
      <c r="C262" s="6" t="s">
        <v>467</v>
      </c>
      <c r="D262" s="14" t="s">
        <v>1236</v>
      </c>
      <c r="E262" s="12"/>
    </row>
    <row r="263" spans="1:6" ht="60">
      <c r="A263" s="8"/>
      <c r="B263" s="19" t="s">
        <v>554</v>
      </c>
      <c r="C263" s="6" t="s">
        <v>555</v>
      </c>
      <c r="D263" s="14" t="s">
        <v>1236</v>
      </c>
      <c r="E263" s="12"/>
    </row>
    <row r="264" spans="1:6" ht="45">
      <c r="A264" s="8"/>
      <c r="B264" s="19" t="s">
        <v>726</v>
      </c>
      <c r="C264" s="6" t="s">
        <v>557</v>
      </c>
      <c r="D264" s="14" t="s">
        <v>1236</v>
      </c>
      <c r="E264" s="12"/>
    </row>
    <row r="265" spans="1:6" ht="120">
      <c r="A265" s="8"/>
      <c r="B265" s="19" t="s">
        <v>730</v>
      </c>
      <c r="C265" s="6"/>
      <c r="D265" s="14" t="s">
        <v>1430</v>
      </c>
      <c r="E265" s="9" t="e">
        <f>E266/E267</f>
        <v>#DIV/0!</v>
      </c>
      <c r="F265" s="3" t="s">
        <v>732</v>
      </c>
    </row>
    <row r="266" spans="1:6" ht="75">
      <c r="A266" s="8"/>
      <c r="B266" s="19" t="s">
        <v>727</v>
      </c>
      <c r="C266" s="6" t="s">
        <v>718</v>
      </c>
      <c r="D266" s="14" t="s">
        <v>1430</v>
      </c>
      <c r="E266" s="12"/>
    </row>
    <row r="267" spans="1:6" ht="75">
      <c r="A267" s="8"/>
      <c r="B267" s="19" t="s">
        <v>728</v>
      </c>
      <c r="C267" s="6" t="s">
        <v>729</v>
      </c>
      <c r="D267" s="14" t="s">
        <v>1236</v>
      </c>
      <c r="E267" s="12"/>
    </row>
    <row r="268" spans="1:6" ht="60">
      <c r="A268" s="10" t="s">
        <v>760</v>
      </c>
      <c r="B268" s="20" t="s">
        <v>733</v>
      </c>
      <c r="C268" s="8"/>
      <c r="D268" s="8"/>
      <c r="E268" s="8"/>
    </row>
    <row r="269" spans="1:6" ht="90">
      <c r="A269" s="6" t="s">
        <v>761</v>
      </c>
      <c r="B269" s="19" t="s">
        <v>734</v>
      </c>
      <c r="C269" s="8"/>
      <c r="D269" s="14" t="s">
        <v>10</v>
      </c>
      <c r="E269" s="9" t="e">
        <f>E270/E271*100</f>
        <v>#DIV/0!</v>
      </c>
      <c r="F269" s="3" t="s">
        <v>375</v>
      </c>
    </row>
    <row r="270" spans="1:6" ht="60">
      <c r="A270" s="8"/>
      <c r="B270" s="19" t="s">
        <v>735</v>
      </c>
      <c r="C270" s="6" t="s">
        <v>736</v>
      </c>
      <c r="D270" s="14" t="s">
        <v>1428</v>
      </c>
      <c r="E270" s="12"/>
    </row>
    <row r="271" spans="1:6" ht="45">
      <c r="A271" s="8"/>
      <c r="B271" s="19" t="s">
        <v>737</v>
      </c>
      <c r="C271" s="6" t="s">
        <v>738</v>
      </c>
      <c r="D271" s="14" t="s">
        <v>1428</v>
      </c>
      <c r="E271" s="12"/>
    </row>
    <row r="272" spans="1:6" ht="60">
      <c r="A272" s="10" t="s">
        <v>739</v>
      </c>
      <c r="B272" s="20" t="s">
        <v>740</v>
      </c>
      <c r="C272" s="8"/>
      <c r="D272" s="8"/>
      <c r="E272" s="8"/>
    </row>
    <row r="273" spans="1:6" ht="75">
      <c r="A273" s="6" t="s">
        <v>742</v>
      </c>
      <c r="B273" s="19" t="s">
        <v>741</v>
      </c>
      <c r="C273" s="6"/>
      <c r="D273" s="14"/>
      <c r="E273" s="9"/>
      <c r="F273" s="3" t="s">
        <v>753</v>
      </c>
    </row>
    <row r="274" spans="1:6">
      <c r="A274" s="6"/>
      <c r="B274" s="19" t="s">
        <v>743</v>
      </c>
      <c r="C274" s="6"/>
      <c r="D274" s="14" t="s">
        <v>10</v>
      </c>
      <c r="E274" s="9" t="e">
        <f>E275/E276*100</f>
        <v>#DIV/0!</v>
      </c>
    </row>
    <row r="275" spans="1:6" ht="75">
      <c r="A275" s="6"/>
      <c r="B275" s="19" t="s">
        <v>744</v>
      </c>
      <c r="C275" s="6" t="s">
        <v>745</v>
      </c>
      <c r="D275" s="14" t="s">
        <v>1427</v>
      </c>
      <c r="E275" s="12"/>
    </row>
    <row r="276" spans="1:6" ht="75">
      <c r="A276" s="6"/>
      <c r="B276" s="19" t="s">
        <v>746</v>
      </c>
      <c r="C276" s="6" t="s">
        <v>747</v>
      </c>
      <c r="D276" s="14" t="s">
        <v>1427</v>
      </c>
      <c r="E276" s="12"/>
    </row>
    <row r="277" spans="1:6">
      <c r="A277" s="6"/>
      <c r="B277" s="19" t="s">
        <v>748</v>
      </c>
      <c r="C277" s="6"/>
      <c r="D277" s="14" t="s">
        <v>10</v>
      </c>
      <c r="E277" s="9" t="e">
        <f>E278/E279*100</f>
        <v>#DIV/0!</v>
      </c>
    </row>
    <row r="278" spans="1:6" ht="75">
      <c r="A278" s="6"/>
      <c r="B278" s="19" t="s">
        <v>749</v>
      </c>
      <c r="C278" s="6" t="s">
        <v>750</v>
      </c>
      <c r="D278" s="14" t="s">
        <v>1427</v>
      </c>
      <c r="E278" s="12"/>
    </row>
    <row r="279" spans="1:6" ht="75">
      <c r="A279" s="6"/>
      <c r="B279" s="19" t="s">
        <v>751</v>
      </c>
      <c r="C279" s="6" t="s">
        <v>752</v>
      </c>
      <c r="D279" s="14" t="s">
        <v>1427</v>
      </c>
      <c r="E279" s="12"/>
    </row>
    <row r="280" spans="1:6" ht="75">
      <c r="A280" s="6" t="s">
        <v>755</v>
      </c>
      <c r="B280" s="19" t="s">
        <v>754</v>
      </c>
      <c r="C280" s="6"/>
      <c r="D280" s="14" t="s">
        <v>10</v>
      </c>
      <c r="E280" s="9" t="e">
        <f>E281/E282*100</f>
        <v>#DIV/0!</v>
      </c>
      <c r="F280" s="3" t="s">
        <v>162</v>
      </c>
    </row>
    <row r="281" spans="1:6" ht="60">
      <c r="A281" s="6"/>
      <c r="B281" s="19" t="s">
        <v>756</v>
      </c>
      <c r="C281" s="6" t="s">
        <v>757</v>
      </c>
      <c r="D281" s="14" t="s">
        <v>1428</v>
      </c>
      <c r="E281" s="12"/>
    </row>
    <row r="282" spans="1:6" ht="45">
      <c r="A282" s="6"/>
      <c r="B282" s="19" t="s">
        <v>758</v>
      </c>
      <c r="C282" s="6" t="s">
        <v>759</v>
      </c>
      <c r="D282" s="14" t="s">
        <v>1428</v>
      </c>
      <c r="E282" s="12"/>
    </row>
    <row r="283" spans="1:6" ht="75">
      <c r="A283" s="6" t="s">
        <v>763</v>
      </c>
      <c r="B283" s="19" t="s">
        <v>762</v>
      </c>
      <c r="C283" s="6"/>
      <c r="D283" s="14" t="s">
        <v>10</v>
      </c>
      <c r="E283" s="9" t="e">
        <f>E284/E285*100</f>
        <v>#DIV/0!</v>
      </c>
      <c r="F283" s="3" t="s">
        <v>162</v>
      </c>
    </row>
    <row r="284" spans="1:6" ht="60">
      <c r="A284" s="6"/>
      <c r="B284" s="19" t="s">
        <v>765</v>
      </c>
      <c r="C284" s="6" t="s">
        <v>766</v>
      </c>
      <c r="D284" s="14" t="s">
        <v>1428</v>
      </c>
      <c r="E284" s="12"/>
    </row>
    <row r="285" spans="1:6" ht="60">
      <c r="A285" s="6"/>
      <c r="B285" s="19" t="s">
        <v>764</v>
      </c>
      <c r="C285" s="6" t="s">
        <v>759</v>
      </c>
      <c r="D285" s="14" t="s">
        <v>1428</v>
      </c>
      <c r="E285" s="12"/>
    </row>
    <row r="286" spans="1:6" ht="75">
      <c r="A286" s="6" t="s">
        <v>767</v>
      </c>
      <c r="B286" s="19" t="s">
        <v>768</v>
      </c>
      <c r="C286" s="6"/>
      <c r="D286" s="14" t="s">
        <v>10</v>
      </c>
      <c r="E286" s="9" t="e">
        <f>E287/E288*100</f>
        <v>#DIV/0!</v>
      </c>
      <c r="F286" s="3" t="s">
        <v>375</v>
      </c>
    </row>
    <row r="287" spans="1:6" ht="75">
      <c r="A287" s="6"/>
      <c r="B287" s="19" t="s">
        <v>769</v>
      </c>
      <c r="C287" s="6" t="s">
        <v>770</v>
      </c>
      <c r="D287" s="14" t="s">
        <v>1427</v>
      </c>
      <c r="E287" s="12"/>
    </row>
    <row r="288" spans="1:6" ht="75">
      <c r="A288" s="6"/>
      <c r="B288" s="19" t="s">
        <v>746</v>
      </c>
      <c r="C288" s="6" t="s">
        <v>747</v>
      </c>
      <c r="D288" s="14" t="s">
        <v>1427</v>
      </c>
      <c r="E288" s="12"/>
    </row>
    <row r="289" spans="1:6" ht="75">
      <c r="A289" s="6" t="s">
        <v>1008</v>
      </c>
      <c r="B289" s="19" t="s">
        <v>771</v>
      </c>
      <c r="C289" s="6"/>
      <c r="D289" s="14" t="s">
        <v>10</v>
      </c>
      <c r="E289" s="9" t="e">
        <f>E290/E291*100</f>
        <v>#DIV/0!</v>
      </c>
      <c r="F289" s="3" t="s">
        <v>375</v>
      </c>
    </row>
    <row r="290" spans="1:6" ht="75">
      <c r="A290" s="6"/>
      <c r="B290" s="19" t="s">
        <v>772</v>
      </c>
      <c r="C290" s="6" t="s">
        <v>773</v>
      </c>
      <c r="D290" s="14" t="s">
        <v>1427</v>
      </c>
      <c r="E290" s="12"/>
    </row>
    <row r="291" spans="1:6" ht="75">
      <c r="A291" s="6"/>
      <c r="B291" s="19" t="s">
        <v>746</v>
      </c>
      <c r="C291" s="6" t="s">
        <v>747</v>
      </c>
      <c r="D291" s="14" t="s">
        <v>1427</v>
      </c>
      <c r="E291" s="12"/>
      <c r="F291" s="3"/>
    </row>
    <row r="292" spans="1:6" ht="75">
      <c r="A292" s="6" t="s">
        <v>1009</v>
      </c>
      <c r="B292" s="19" t="s">
        <v>774</v>
      </c>
      <c r="C292" s="6"/>
      <c r="D292" s="14" t="s">
        <v>10</v>
      </c>
      <c r="E292" s="9" t="e">
        <f>E293/E294*100</f>
        <v>#DIV/0!</v>
      </c>
      <c r="F292" s="3" t="s">
        <v>375</v>
      </c>
    </row>
    <row r="293" spans="1:6" ht="75">
      <c r="A293" s="6"/>
      <c r="B293" s="19" t="s">
        <v>775</v>
      </c>
      <c r="C293" s="6" t="s">
        <v>776</v>
      </c>
      <c r="D293" s="14" t="s">
        <v>1427</v>
      </c>
      <c r="E293" s="12"/>
    </row>
    <row r="294" spans="1:6" ht="75">
      <c r="A294" s="6"/>
      <c r="B294" s="19" t="s">
        <v>751</v>
      </c>
      <c r="C294" s="6" t="s">
        <v>752</v>
      </c>
      <c r="D294" s="14" t="s">
        <v>1427</v>
      </c>
      <c r="E294" s="12"/>
    </row>
    <row r="295" spans="1:6" ht="75">
      <c r="A295" s="6" t="s">
        <v>1010</v>
      </c>
      <c r="B295" s="19" t="s">
        <v>777</v>
      </c>
      <c r="C295" s="6"/>
      <c r="D295" s="14" t="s">
        <v>10</v>
      </c>
      <c r="E295" s="9" t="e">
        <f>E296/E297*100</f>
        <v>#DIV/0!</v>
      </c>
      <c r="F295" s="3" t="s">
        <v>375</v>
      </c>
    </row>
    <row r="296" spans="1:6" ht="75">
      <c r="A296" s="6"/>
      <c r="B296" s="19" t="s">
        <v>778</v>
      </c>
      <c r="C296" s="6" t="s">
        <v>779</v>
      </c>
      <c r="D296" s="14" t="s">
        <v>1427</v>
      </c>
      <c r="E296" s="12"/>
    </row>
    <row r="297" spans="1:6" ht="75">
      <c r="A297" s="6"/>
      <c r="B297" s="19" t="s">
        <v>751</v>
      </c>
      <c r="C297" s="6" t="s">
        <v>752</v>
      </c>
      <c r="D297" s="14" t="s">
        <v>1427</v>
      </c>
      <c r="E297" s="12"/>
    </row>
  </sheetData>
  <mergeCells count="44">
    <mergeCell ref="B200:B203"/>
    <mergeCell ref="A200:A203"/>
    <mergeCell ref="B204:B205"/>
    <mergeCell ref="A204:A205"/>
    <mergeCell ref="B207:B208"/>
    <mergeCell ref="A207:A208"/>
    <mergeCell ref="B191:B194"/>
    <mergeCell ref="A191:A194"/>
    <mergeCell ref="B195:B196"/>
    <mergeCell ref="A195:A196"/>
    <mergeCell ref="A179:A181"/>
    <mergeCell ref="B185:B186"/>
    <mergeCell ref="A185:A186"/>
    <mergeCell ref="B187:B188"/>
    <mergeCell ref="A187:A188"/>
    <mergeCell ref="B60:B61"/>
    <mergeCell ref="A60:A61"/>
    <mergeCell ref="B108:B109"/>
    <mergeCell ref="A108:A109"/>
    <mergeCell ref="B113:B116"/>
    <mergeCell ref="A113:A116"/>
    <mergeCell ref="A32:A33"/>
    <mergeCell ref="B48:B49"/>
    <mergeCell ref="A48:A49"/>
    <mergeCell ref="B50:B53"/>
    <mergeCell ref="A50:A53"/>
    <mergeCell ref="B32:B33"/>
    <mergeCell ref="B34:B39"/>
    <mergeCell ref="A34:A39"/>
    <mergeCell ref="B167:B169"/>
    <mergeCell ref="A167:A169"/>
    <mergeCell ref="B179:B181"/>
    <mergeCell ref="B117:B120"/>
    <mergeCell ref="A117:A120"/>
    <mergeCell ref="A3:E3"/>
    <mergeCell ref="A4:E4"/>
    <mergeCell ref="A7:E7"/>
    <mergeCell ref="A8:E8"/>
    <mergeCell ref="A25:A30"/>
    <mergeCell ref="B11:B12"/>
    <mergeCell ref="A11:A12"/>
    <mergeCell ref="B23:B24"/>
    <mergeCell ref="A23:A24"/>
    <mergeCell ref="B25:B30"/>
  </mergeCells>
  <pageMargins left="0.70866141732283472" right="0.70866141732283472" top="0.74803149606299213" bottom="0.74803149606299213" header="0.31496062992125984" footer="0.31496062992125984"/>
  <pageSetup paperSize="9" scale="45" fitToHeight="10" orientation="portrait" horizontalDpi="0" verticalDpi="0" r:id="rId1"/>
</worksheet>
</file>

<file path=xl/worksheets/sheet5.xml><?xml version="1.0" encoding="utf-8"?>
<worksheet xmlns="http://schemas.openxmlformats.org/spreadsheetml/2006/main" xmlns:r="http://schemas.openxmlformats.org/officeDocument/2006/relationships">
  <sheetPr>
    <pageSetUpPr fitToPage="1"/>
  </sheetPr>
  <dimension ref="A3:G156"/>
  <sheetViews>
    <sheetView workbookViewId="0"/>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28"/>
    </row>
    <row r="5" spans="1:6">
      <c r="A5" s="1"/>
      <c r="B5" s="1"/>
      <c r="C5" s="1"/>
      <c r="D5" s="1"/>
      <c r="E5" s="1"/>
      <c r="F5" s="1"/>
    </row>
    <row r="6" spans="1:6" ht="30">
      <c r="A6" s="4" t="s">
        <v>7</v>
      </c>
      <c r="B6" s="4" t="s">
        <v>501</v>
      </c>
      <c r="C6" s="5" t="s">
        <v>11</v>
      </c>
      <c r="D6" s="5" t="s">
        <v>12</v>
      </c>
      <c r="E6" s="5" t="s">
        <v>2</v>
      </c>
      <c r="F6" s="2" t="s">
        <v>17</v>
      </c>
    </row>
    <row r="7" spans="1:6">
      <c r="A7" s="52" t="s">
        <v>435</v>
      </c>
      <c r="B7" s="52"/>
      <c r="C7" s="52"/>
      <c r="D7" s="52"/>
      <c r="E7" s="52"/>
    </row>
    <row r="8" spans="1:6">
      <c r="A8" s="52" t="s">
        <v>783</v>
      </c>
      <c r="B8" s="52"/>
      <c r="C8" s="52"/>
      <c r="D8" s="52"/>
      <c r="E8" s="52"/>
    </row>
    <row r="9" spans="1:6" ht="30">
      <c r="A9" s="10" t="s">
        <v>785</v>
      </c>
      <c r="B9" s="20" t="s">
        <v>784</v>
      </c>
      <c r="C9" s="7"/>
      <c r="D9" s="8"/>
      <c r="E9" s="8"/>
    </row>
    <row r="10" spans="1:6" ht="75">
      <c r="A10" s="6" t="s">
        <v>790</v>
      </c>
      <c r="B10" s="24" t="s">
        <v>786</v>
      </c>
      <c r="C10" s="7"/>
      <c r="D10" s="6" t="s">
        <v>10</v>
      </c>
      <c r="E10" s="9" t="e">
        <f>E11/E12*100</f>
        <v>#DIV/0!</v>
      </c>
      <c r="F10" s="3" t="s">
        <v>54</v>
      </c>
    </row>
    <row r="11" spans="1:6" ht="45" customHeight="1">
      <c r="A11" s="61"/>
      <c r="B11" s="24" t="s">
        <v>787</v>
      </c>
      <c r="C11" s="6" t="s">
        <v>788</v>
      </c>
      <c r="D11" s="6" t="s">
        <v>1236</v>
      </c>
      <c r="E11" s="6"/>
    </row>
    <row r="12" spans="1:6" ht="30">
      <c r="A12" s="62"/>
      <c r="B12" s="24" t="s">
        <v>789</v>
      </c>
      <c r="C12" s="6" t="s">
        <v>161</v>
      </c>
      <c r="D12" s="6" t="s">
        <v>1236</v>
      </c>
      <c r="E12" s="6"/>
    </row>
    <row r="13" spans="1:6" ht="90">
      <c r="A13" s="6" t="s">
        <v>795</v>
      </c>
      <c r="B13" s="24" t="s">
        <v>791</v>
      </c>
      <c r="C13" s="8"/>
      <c r="D13" s="6" t="s">
        <v>10</v>
      </c>
      <c r="E13" s="9" t="e">
        <f>E14/E15*100</f>
        <v>#DIV/0!</v>
      </c>
      <c r="F13" s="3" t="s">
        <v>54</v>
      </c>
    </row>
    <row r="14" spans="1:6" ht="90">
      <c r="A14" s="8"/>
      <c r="B14" s="24" t="s">
        <v>792</v>
      </c>
      <c r="C14" s="6" t="s">
        <v>793</v>
      </c>
      <c r="D14" s="6" t="s">
        <v>1236</v>
      </c>
      <c r="E14" s="6"/>
    </row>
    <row r="15" spans="1:6" ht="60">
      <c r="A15" s="8"/>
      <c r="B15" s="24" t="s">
        <v>794</v>
      </c>
      <c r="C15" s="6" t="s">
        <v>788</v>
      </c>
      <c r="D15" s="6" t="s">
        <v>1236</v>
      </c>
      <c r="E15" s="6"/>
    </row>
    <row r="16" spans="1:6" ht="30">
      <c r="A16" s="10" t="s">
        <v>797</v>
      </c>
      <c r="B16" s="20" t="s">
        <v>796</v>
      </c>
      <c r="C16" s="8"/>
      <c r="D16" s="6"/>
      <c r="E16" s="12"/>
    </row>
    <row r="17" spans="1:6" ht="105">
      <c r="A17" s="6" t="s">
        <v>798</v>
      </c>
      <c r="B17" s="24" t="s">
        <v>799</v>
      </c>
      <c r="C17" s="8"/>
      <c r="D17" s="6"/>
      <c r="E17" s="9"/>
      <c r="F17" s="3" t="s">
        <v>375</v>
      </c>
    </row>
    <row r="18" spans="1:6">
      <c r="A18" s="6"/>
      <c r="B18" s="24" t="s">
        <v>800</v>
      </c>
      <c r="C18" s="8"/>
      <c r="D18" s="6" t="s">
        <v>10</v>
      </c>
      <c r="E18" s="9" t="e">
        <f>E21/E25*100</f>
        <v>#DIV/0!</v>
      </c>
      <c r="F18" s="3"/>
    </row>
    <row r="19" spans="1:6">
      <c r="A19" s="6"/>
      <c r="B19" s="24" t="s">
        <v>781</v>
      </c>
      <c r="C19" s="8"/>
      <c r="D19" s="6" t="s">
        <v>10</v>
      </c>
      <c r="E19" s="9" t="e">
        <f>E22/E25*100</f>
        <v>#DIV/0!</v>
      </c>
      <c r="F19" s="3"/>
    </row>
    <row r="20" spans="1:6">
      <c r="A20" s="6"/>
      <c r="B20" s="24" t="s">
        <v>801</v>
      </c>
      <c r="C20" s="8"/>
      <c r="D20" s="6" t="s">
        <v>10</v>
      </c>
      <c r="E20" s="9" t="e">
        <f>(E23+E24)/E25*100</f>
        <v>#DIV/0!</v>
      </c>
      <c r="F20" s="3"/>
    </row>
    <row r="21" spans="1:6" ht="45">
      <c r="A21" s="19"/>
      <c r="B21" s="24" t="s">
        <v>802</v>
      </c>
      <c r="C21" s="6" t="s">
        <v>803</v>
      </c>
      <c r="D21" s="6" t="s">
        <v>1236</v>
      </c>
      <c r="E21" s="12"/>
    </row>
    <row r="22" spans="1:6" ht="45">
      <c r="A22" s="8"/>
      <c r="B22" s="24" t="s">
        <v>804</v>
      </c>
      <c r="C22" s="6" t="s">
        <v>805</v>
      </c>
      <c r="D22" s="6" t="s">
        <v>1236</v>
      </c>
      <c r="E22" s="12"/>
    </row>
    <row r="23" spans="1:6" ht="45">
      <c r="A23" s="59"/>
      <c r="B23" s="59" t="s">
        <v>806</v>
      </c>
      <c r="C23" s="6" t="s">
        <v>807</v>
      </c>
      <c r="D23" s="6" t="s">
        <v>1236</v>
      </c>
      <c r="E23" s="12"/>
    </row>
    <row r="24" spans="1:6" ht="45">
      <c r="A24" s="60"/>
      <c r="B24" s="60"/>
      <c r="C24" s="6" t="s">
        <v>808</v>
      </c>
      <c r="D24" s="6" t="s">
        <v>1236</v>
      </c>
      <c r="E24" s="12"/>
    </row>
    <row r="25" spans="1:6" ht="60">
      <c r="A25" s="8"/>
      <c r="B25" s="24" t="s">
        <v>794</v>
      </c>
      <c r="C25" s="6" t="s">
        <v>788</v>
      </c>
      <c r="D25" s="6" t="s">
        <v>1236</v>
      </c>
      <c r="E25" s="12"/>
    </row>
    <row r="26" spans="1:6" ht="60">
      <c r="A26" s="6" t="s">
        <v>810</v>
      </c>
      <c r="B26" s="24" t="s">
        <v>809</v>
      </c>
      <c r="C26" s="6"/>
      <c r="D26" s="6" t="s">
        <v>10</v>
      </c>
      <c r="E26" s="9" t="e">
        <f>E27/E28*100</f>
        <v>#DIV/0!</v>
      </c>
      <c r="F26" s="3" t="s">
        <v>375</v>
      </c>
    </row>
    <row r="27" spans="1:6" ht="60">
      <c r="A27" s="8"/>
      <c r="B27" s="24" t="s">
        <v>811</v>
      </c>
      <c r="C27" s="6" t="s">
        <v>812</v>
      </c>
      <c r="D27" s="6" t="s">
        <v>1236</v>
      </c>
      <c r="E27" s="12"/>
    </row>
    <row r="28" spans="1:6" ht="45" customHeight="1">
      <c r="A28" s="8"/>
      <c r="B28" s="24" t="s">
        <v>794</v>
      </c>
      <c r="C28" s="6" t="s">
        <v>813</v>
      </c>
      <c r="D28" s="6" t="s">
        <v>1236</v>
      </c>
      <c r="E28" s="12"/>
      <c r="F28" s="23"/>
    </row>
    <row r="29" spans="1:6" ht="75">
      <c r="A29" s="6" t="s">
        <v>814</v>
      </c>
      <c r="B29" s="24" t="s">
        <v>815</v>
      </c>
      <c r="C29" s="6"/>
      <c r="D29" s="6"/>
      <c r="E29" s="12"/>
      <c r="F29" s="3" t="s">
        <v>375</v>
      </c>
    </row>
    <row r="30" spans="1:6">
      <c r="A30" s="8"/>
      <c r="B30" s="24" t="s">
        <v>816</v>
      </c>
      <c r="C30" s="6"/>
      <c r="D30" s="6" t="s">
        <v>10</v>
      </c>
      <c r="E30" s="9" t="e">
        <f>E36/E33*100</f>
        <v>#DIV/0!</v>
      </c>
    </row>
    <row r="31" spans="1:6">
      <c r="A31" s="8"/>
      <c r="B31" s="24" t="s">
        <v>819</v>
      </c>
      <c r="C31" s="6"/>
      <c r="D31" s="6" t="s">
        <v>10</v>
      </c>
      <c r="E31" s="9" t="e">
        <f>E37/E34*100</f>
        <v>#DIV/0!</v>
      </c>
    </row>
    <row r="32" spans="1:6">
      <c r="A32" s="8"/>
      <c r="B32" s="24" t="s">
        <v>820</v>
      </c>
      <c r="C32" s="6"/>
      <c r="D32" s="6" t="s">
        <v>10</v>
      </c>
      <c r="E32" s="9" t="e">
        <f>E38/E35*100</f>
        <v>#DIV/0!</v>
      </c>
    </row>
    <row r="33" spans="1:6" ht="60">
      <c r="A33" s="8"/>
      <c r="B33" s="24" t="s">
        <v>817</v>
      </c>
      <c r="C33" s="6" t="s">
        <v>818</v>
      </c>
      <c r="D33" s="6" t="s">
        <v>1236</v>
      </c>
      <c r="E33" s="12"/>
    </row>
    <row r="34" spans="1:6" ht="60">
      <c r="A34" s="8"/>
      <c r="B34" s="24" t="s">
        <v>821</v>
      </c>
      <c r="C34" s="6" t="s">
        <v>822</v>
      </c>
      <c r="D34" s="6" t="s">
        <v>1236</v>
      </c>
      <c r="E34" s="12"/>
    </row>
    <row r="35" spans="1:6" ht="60">
      <c r="A35" s="8"/>
      <c r="B35" s="24" t="s">
        <v>823</v>
      </c>
      <c r="C35" s="6" t="s">
        <v>824</v>
      </c>
      <c r="D35" s="6" t="s">
        <v>1236</v>
      </c>
      <c r="E35" s="12"/>
    </row>
    <row r="36" spans="1:6" ht="60">
      <c r="A36" s="8"/>
      <c r="B36" s="24" t="s">
        <v>828</v>
      </c>
      <c r="C36" s="6" t="s">
        <v>825</v>
      </c>
      <c r="D36" s="6" t="s">
        <v>1236</v>
      </c>
      <c r="E36" s="12"/>
    </row>
    <row r="37" spans="1:6" ht="60">
      <c r="A37" s="8"/>
      <c r="B37" s="24" t="s">
        <v>829</v>
      </c>
      <c r="C37" s="6" t="s">
        <v>826</v>
      </c>
      <c r="D37" s="6" t="s">
        <v>1236</v>
      </c>
      <c r="E37" s="12"/>
    </row>
    <row r="38" spans="1:6" ht="60">
      <c r="A38" s="8"/>
      <c r="B38" s="24" t="s">
        <v>830</v>
      </c>
      <c r="C38" s="6" t="s">
        <v>827</v>
      </c>
      <c r="D38" s="6" t="s">
        <v>1236</v>
      </c>
      <c r="E38" s="12"/>
    </row>
    <row r="39" spans="1:6" ht="60">
      <c r="A39" s="10" t="s">
        <v>832</v>
      </c>
      <c r="B39" s="20" t="s">
        <v>831</v>
      </c>
      <c r="C39" s="8"/>
      <c r="D39" s="8"/>
      <c r="E39" s="8"/>
    </row>
    <row r="40" spans="1:6" ht="75">
      <c r="A40" s="6" t="s">
        <v>833</v>
      </c>
      <c r="B40" s="24" t="s">
        <v>1456</v>
      </c>
      <c r="C40" s="8"/>
      <c r="D40" s="6"/>
      <c r="E40" s="9"/>
      <c r="F40" s="3" t="s">
        <v>375</v>
      </c>
    </row>
    <row r="41" spans="1:6">
      <c r="A41" s="6"/>
      <c r="B41" s="44" t="s">
        <v>1457</v>
      </c>
      <c r="C41" s="8"/>
      <c r="D41" s="6" t="s">
        <v>10</v>
      </c>
      <c r="E41" s="9" t="e">
        <f>E43/E45*100</f>
        <v>#DIV/0!</v>
      </c>
      <c r="F41" s="3"/>
    </row>
    <row r="42" spans="1:6">
      <c r="A42" s="6"/>
      <c r="B42" s="44" t="s">
        <v>1458</v>
      </c>
      <c r="C42" s="8"/>
      <c r="D42" s="6" t="s">
        <v>10</v>
      </c>
      <c r="E42" s="9" t="e">
        <f>E44/E45*100</f>
        <v>#DIV/0!</v>
      </c>
      <c r="F42" s="3"/>
    </row>
    <row r="43" spans="1:6" ht="90">
      <c r="A43" s="8"/>
      <c r="B43" s="24" t="s">
        <v>834</v>
      </c>
      <c r="C43" s="6" t="s">
        <v>835</v>
      </c>
      <c r="D43" s="6" t="s">
        <v>1236</v>
      </c>
      <c r="E43" s="12"/>
      <c r="F43" s="3"/>
    </row>
    <row r="44" spans="1:6" ht="90">
      <c r="A44" s="8"/>
      <c r="B44" s="24" t="s">
        <v>836</v>
      </c>
      <c r="C44" s="6" t="s">
        <v>837</v>
      </c>
      <c r="D44" s="6" t="s">
        <v>1236</v>
      </c>
      <c r="E44" s="12"/>
    </row>
    <row r="45" spans="1:6" ht="90">
      <c r="A45" s="8"/>
      <c r="B45" s="24" t="s">
        <v>838</v>
      </c>
      <c r="C45" s="6" t="s">
        <v>839</v>
      </c>
      <c r="D45" s="6" t="s">
        <v>1236</v>
      </c>
      <c r="E45" s="12"/>
    </row>
    <row r="46" spans="1:6" ht="75">
      <c r="A46" s="6" t="s">
        <v>841</v>
      </c>
      <c r="B46" s="24" t="s">
        <v>840</v>
      </c>
      <c r="C46" s="8"/>
      <c r="D46" s="6" t="s">
        <v>10</v>
      </c>
      <c r="E46" s="9" t="e">
        <f>(E47+E48)/E49*100</f>
        <v>#DIV/0!</v>
      </c>
      <c r="F46" s="3" t="s">
        <v>375</v>
      </c>
    </row>
    <row r="47" spans="1:6" ht="48.75" customHeight="1">
      <c r="A47" s="59"/>
      <c r="B47" s="59" t="s">
        <v>842</v>
      </c>
      <c r="C47" s="6" t="s">
        <v>843</v>
      </c>
      <c r="D47" s="6" t="s">
        <v>1236</v>
      </c>
      <c r="E47" s="12"/>
      <c r="F47" s="3"/>
    </row>
    <row r="48" spans="1:6" ht="48.75" customHeight="1">
      <c r="A48" s="60"/>
      <c r="B48" s="60"/>
      <c r="C48" s="6" t="s">
        <v>843</v>
      </c>
      <c r="D48" s="6" t="s">
        <v>1236</v>
      </c>
      <c r="E48" s="12"/>
      <c r="F48" s="3"/>
    </row>
    <row r="49" spans="1:6" ht="90">
      <c r="A49" s="26"/>
      <c r="B49" s="24" t="s">
        <v>838</v>
      </c>
      <c r="C49" s="6" t="s">
        <v>844</v>
      </c>
      <c r="D49" s="6" t="s">
        <v>1236</v>
      </c>
      <c r="E49" s="12"/>
    </row>
    <row r="50" spans="1:6" ht="90">
      <c r="A50" s="6" t="s">
        <v>846</v>
      </c>
      <c r="B50" s="24" t="s">
        <v>845</v>
      </c>
      <c r="C50" s="6"/>
      <c r="D50" s="6" t="s">
        <v>1236</v>
      </c>
      <c r="E50" s="9" t="e">
        <f>E51/E52*100</f>
        <v>#DIV/0!</v>
      </c>
      <c r="F50" s="3" t="s">
        <v>375</v>
      </c>
    </row>
    <row r="51" spans="1:6" ht="75">
      <c r="A51" s="22"/>
      <c r="B51" s="24" t="s">
        <v>847</v>
      </c>
      <c r="C51" s="6" t="s">
        <v>848</v>
      </c>
      <c r="D51" s="6" t="s">
        <v>1236</v>
      </c>
      <c r="E51" s="12"/>
      <c r="F51" s="3"/>
    </row>
    <row r="52" spans="1:6" ht="90">
      <c r="A52" s="22"/>
      <c r="B52" s="24" t="s">
        <v>838</v>
      </c>
      <c r="C52" s="6" t="s">
        <v>849</v>
      </c>
      <c r="D52" s="6" t="s">
        <v>1236</v>
      </c>
      <c r="E52" s="12"/>
      <c r="F52" s="3"/>
    </row>
    <row r="53" spans="1:6" ht="60">
      <c r="A53" s="6" t="s">
        <v>851</v>
      </c>
      <c r="B53" s="24" t="s">
        <v>850</v>
      </c>
      <c r="C53" s="6"/>
      <c r="D53" s="6" t="s">
        <v>1236</v>
      </c>
      <c r="E53" s="9" t="e">
        <f>((E54+(E55*0.25)+(E56+E57)*0.1))/E58</f>
        <v>#DIV/0!</v>
      </c>
      <c r="F53" s="3" t="s">
        <v>375</v>
      </c>
    </row>
    <row r="54" spans="1:6" ht="45">
      <c r="A54" s="22"/>
      <c r="B54" s="24" t="s">
        <v>802</v>
      </c>
      <c r="C54" s="6" t="s">
        <v>852</v>
      </c>
      <c r="D54" s="6" t="s">
        <v>1236</v>
      </c>
      <c r="E54" s="12"/>
      <c r="F54" s="23"/>
    </row>
    <row r="55" spans="1:6" ht="60">
      <c r="A55" s="22"/>
      <c r="B55" s="24" t="s">
        <v>853</v>
      </c>
      <c r="C55" s="6" t="s">
        <v>854</v>
      </c>
      <c r="D55" s="6" t="s">
        <v>1236</v>
      </c>
      <c r="E55" s="12"/>
    </row>
    <row r="56" spans="1:6" ht="45">
      <c r="A56" s="59"/>
      <c r="B56" s="59" t="s">
        <v>855</v>
      </c>
      <c r="C56" s="6" t="s">
        <v>856</v>
      </c>
      <c r="D56" s="6" t="s">
        <v>1236</v>
      </c>
      <c r="E56" s="12"/>
    </row>
    <row r="57" spans="1:6" ht="45">
      <c r="A57" s="60"/>
      <c r="B57" s="60"/>
      <c r="C57" s="6" t="s">
        <v>857</v>
      </c>
      <c r="D57" s="6" t="s">
        <v>1236</v>
      </c>
      <c r="E57" s="12"/>
      <c r="F57" s="23"/>
    </row>
    <row r="58" spans="1:6" ht="90">
      <c r="A58" s="31"/>
      <c r="B58" s="24" t="s">
        <v>838</v>
      </c>
      <c r="C58" s="6" t="s">
        <v>844</v>
      </c>
      <c r="D58" s="6" t="s">
        <v>1236</v>
      </c>
      <c r="E58" s="12"/>
      <c r="F58" s="23"/>
    </row>
    <row r="59" spans="1:6" ht="60">
      <c r="A59" s="6" t="s">
        <v>859</v>
      </c>
      <c r="B59" s="24" t="s">
        <v>858</v>
      </c>
      <c r="C59" s="6"/>
      <c r="D59" s="6" t="s">
        <v>10</v>
      </c>
      <c r="E59" s="9" t="e">
        <f>(E60/E61/12*1000)/E62*100</f>
        <v>#DIV/0!</v>
      </c>
      <c r="F59" s="3" t="s">
        <v>30</v>
      </c>
    </row>
    <row r="60" spans="1:6" ht="75">
      <c r="A60" s="31"/>
      <c r="B60" s="24" t="s">
        <v>860</v>
      </c>
      <c r="C60" s="6" t="s">
        <v>861</v>
      </c>
      <c r="D60" s="6" t="s">
        <v>1430</v>
      </c>
      <c r="E60" s="12"/>
      <c r="F60" s="3"/>
    </row>
    <row r="61" spans="1:6" ht="60">
      <c r="A61" s="31"/>
      <c r="B61" s="24" t="s">
        <v>862</v>
      </c>
      <c r="C61" s="6" t="s">
        <v>863</v>
      </c>
      <c r="D61" s="6" t="s">
        <v>1236</v>
      </c>
      <c r="E61" s="12"/>
      <c r="F61" s="23"/>
    </row>
    <row r="62" spans="1:6" ht="30">
      <c r="A62" s="31"/>
      <c r="B62" s="24" t="s">
        <v>578</v>
      </c>
      <c r="C62" s="6" t="s">
        <v>864</v>
      </c>
      <c r="D62" s="6" t="s">
        <v>1430</v>
      </c>
      <c r="E62" s="12"/>
      <c r="F62" s="23"/>
    </row>
    <row r="63" spans="1:6" ht="60">
      <c r="A63" s="6" t="s">
        <v>865</v>
      </c>
      <c r="B63" s="24" t="s">
        <v>866</v>
      </c>
      <c r="C63" s="6"/>
      <c r="D63" s="6" t="s">
        <v>10</v>
      </c>
      <c r="E63" s="9" t="e">
        <f>E64/E65*100</f>
        <v>#DIV/0!</v>
      </c>
      <c r="F63" s="3" t="s">
        <v>115</v>
      </c>
    </row>
    <row r="64" spans="1:6" ht="105">
      <c r="A64" s="24"/>
      <c r="B64" s="24" t="s">
        <v>867</v>
      </c>
      <c r="C64" s="6" t="s">
        <v>868</v>
      </c>
      <c r="D64" s="6" t="s">
        <v>1236</v>
      </c>
      <c r="E64" s="12"/>
      <c r="F64" s="23"/>
    </row>
    <row r="65" spans="1:6" ht="105">
      <c r="A65" s="24"/>
      <c r="B65" s="24" t="s">
        <v>869</v>
      </c>
      <c r="C65" s="6" t="s">
        <v>868</v>
      </c>
      <c r="D65" s="6" t="s">
        <v>1236</v>
      </c>
      <c r="E65" s="12"/>
    </row>
    <row r="66" spans="1:6" ht="75">
      <c r="A66" s="6" t="s">
        <v>870</v>
      </c>
      <c r="B66" s="24" t="s">
        <v>871</v>
      </c>
      <c r="C66" s="6"/>
      <c r="D66" s="6" t="s">
        <v>10</v>
      </c>
      <c r="E66" s="9" t="e">
        <f>E67/E68*100</f>
        <v>#DIV/0!</v>
      </c>
      <c r="F66" s="3" t="s">
        <v>115</v>
      </c>
    </row>
    <row r="67" spans="1:6" ht="105">
      <c r="A67" s="31"/>
      <c r="B67" s="24" t="s">
        <v>872</v>
      </c>
      <c r="C67" s="6" t="s">
        <v>868</v>
      </c>
      <c r="D67" s="6" t="s">
        <v>1236</v>
      </c>
      <c r="E67" s="12"/>
    </row>
    <row r="68" spans="1:6" ht="105">
      <c r="A68" s="31"/>
      <c r="B68" s="24" t="s">
        <v>873</v>
      </c>
      <c r="C68" s="6" t="s">
        <v>868</v>
      </c>
      <c r="D68" s="6" t="s">
        <v>1236</v>
      </c>
      <c r="E68" s="12"/>
    </row>
    <row r="69" spans="1:6" ht="60">
      <c r="A69" s="10" t="s">
        <v>874</v>
      </c>
      <c r="B69" s="20" t="s">
        <v>875</v>
      </c>
      <c r="C69" s="8"/>
      <c r="D69" s="6"/>
      <c r="E69" s="8"/>
    </row>
    <row r="70" spans="1:6" ht="60">
      <c r="A70" s="6" t="s">
        <v>877</v>
      </c>
      <c r="B70" s="24" t="s">
        <v>876</v>
      </c>
      <c r="C70" s="8"/>
      <c r="D70" s="6" t="s">
        <v>10</v>
      </c>
      <c r="E70" s="9" t="e">
        <f>E71/E72*100</f>
        <v>#DIV/0!</v>
      </c>
      <c r="F70" s="3" t="s">
        <v>375</v>
      </c>
    </row>
    <row r="71" spans="1:6" ht="60">
      <c r="A71" s="6"/>
      <c r="B71" s="24" t="s">
        <v>878</v>
      </c>
      <c r="C71" s="6" t="s">
        <v>879</v>
      </c>
      <c r="D71" s="6" t="s">
        <v>1236</v>
      </c>
      <c r="E71" s="12"/>
      <c r="F71" s="23"/>
    </row>
    <row r="72" spans="1:6" ht="45">
      <c r="A72" s="6"/>
      <c r="B72" s="24" t="s">
        <v>880</v>
      </c>
      <c r="C72" s="6" t="s">
        <v>881</v>
      </c>
      <c r="D72" s="6" t="s">
        <v>1236</v>
      </c>
      <c r="E72" s="12"/>
    </row>
    <row r="73" spans="1:6" ht="60">
      <c r="A73" s="6" t="s">
        <v>882</v>
      </c>
      <c r="B73" s="24" t="s">
        <v>883</v>
      </c>
      <c r="C73" s="8"/>
      <c r="D73" s="6" t="s">
        <v>10</v>
      </c>
      <c r="E73" s="9" t="e">
        <f>E74/(E75*200/1000)</f>
        <v>#DIV/0!</v>
      </c>
      <c r="F73" s="3" t="s">
        <v>375</v>
      </c>
    </row>
    <row r="74" spans="1:6" ht="75">
      <c r="A74" s="6"/>
      <c r="B74" s="24" t="s">
        <v>884</v>
      </c>
      <c r="C74" s="6" t="s">
        <v>885</v>
      </c>
      <c r="D74" s="6" t="s">
        <v>1486</v>
      </c>
      <c r="E74" s="12"/>
      <c r="F74" s="3"/>
    </row>
    <row r="75" spans="1:6" ht="45">
      <c r="A75" s="6"/>
      <c r="B75" s="24" t="s">
        <v>886</v>
      </c>
      <c r="C75" s="6" t="s">
        <v>887</v>
      </c>
      <c r="D75" s="6" t="s">
        <v>1236</v>
      </c>
      <c r="E75" s="12"/>
      <c r="F75" s="3"/>
    </row>
    <row r="76" spans="1:6" ht="60">
      <c r="A76" s="6" t="s">
        <v>1459</v>
      </c>
      <c r="B76" s="24" t="s">
        <v>888</v>
      </c>
      <c r="C76" s="8"/>
      <c r="D76" s="6"/>
      <c r="E76" s="9"/>
      <c r="F76" s="3" t="s">
        <v>375</v>
      </c>
    </row>
    <row r="77" spans="1:6">
      <c r="A77" s="26"/>
      <c r="B77" s="24" t="s">
        <v>216</v>
      </c>
      <c r="C77" s="8"/>
      <c r="D77" s="6" t="s">
        <v>1428</v>
      </c>
      <c r="E77" s="9" t="e">
        <f>E79/E81*100</f>
        <v>#DIV/0!</v>
      </c>
      <c r="F77" s="3"/>
    </row>
    <row r="78" spans="1:6">
      <c r="A78" s="26"/>
      <c r="B78" s="24" t="s">
        <v>273</v>
      </c>
      <c r="C78" s="8"/>
      <c r="D78" s="6" t="s">
        <v>1428</v>
      </c>
      <c r="E78" s="9" t="e">
        <f>E80/E81*100</f>
        <v>#DIV/0!</v>
      </c>
      <c r="F78" s="3"/>
    </row>
    <row r="79" spans="1:6" ht="45">
      <c r="A79" s="26"/>
      <c r="B79" s="24" t="s">
        <v>890</v>
      </c>
      <c r="C79" s="6" t="s">
        <v>891</v>
      </c>
      <c r="D79" s="6" t="s">
        <v>1428</v>
      </c>
      <c r="E79" s="12"/>
      <c r="F79" s="23"/>
    </row>
    <row r="80" spans="1:6" ht="60">
      <c r="A80" s="26"/>
      <c r="B80" s="24" t="s">
        <v>892</v>
      </c>
      <c r="C80" s="6" t="s">
        <v>893</v>
      </c>
      <c r="D80" s="6" t="s">
        <v>1428</v>
      </c>
      <c r="E80" s="12"/>
    </row>
    <row r="81" spans="1:7" ht="45">
      <c r="A81" s="26"/>
      <c r="B81" s="24" t="s">
        <v>894</v>
      </c>
      <c r="C81" s="6" t="s">
        <v>895</v>
      </c>
      <c r="D81" s="6" t="s">
        <v>1236</v>
      </c>
      <c r="E81" s="12"/>
      <c r="F81" s="23"/>
      <c r="G81" s="23"/>
    </row>
    <row r="82" spans="1:7" ht="60">
      <c r="A82" s="6" t="s">
        <v>902</v>
      </c>
      <c r="B82" s="24" t="s">
        <v>896</v>
      </c>
      <c r="C82" s="8"/>
      <c r="D82" s="6" t="s">
        <v>10</v>
      </c>
      <c r="E82" s="9" t="e">
        <f>E83/E84*100</f>
        <v>#DIV/0!</v>
      </c>
      <c r="F82" s="3" t="s">
        <v>375</v>
      </c>
    </row>
    <row r="83" spans="1:7" ht="60">
      <c r="A83" s="6"/>
      <c r="B83" s="24" t="s">
        <v>897</v>
      </c>
      <c r="C83" s="6" t="s">
        <v>898</v>
      </c>
      <c r="D83" s="6" t="s">
        <v>1428</v>
      </c>
      <c r="E83" s="12"/>
    </row>
    <row r="84" spans="1:7" ht="45">
      <c r="A84" s="6"/>
      <c r="B84" s="24" t="s">
        <v>899</v>
      </c>
      <c r="C84" s="6" t="s">
        <v>900</v>
      </c>
      <c r="D84" s="6" t="s">
        <v>1428</v>
      </c>
      <c r="E84" s="12"/>
    </row>
    <row r="85" spans="1:7" ht="60">
      <c r="A85" s="6" t="s">
        <v>901</v>
      </c>
      <c r="B85" s="24" t="s">
        <v>903</v>
      </c>
      <c r="C85" s="6"/>
      <c r="D85" s="6" t="s">
        <v>1427</v>
      </c>
      <c r="E85" s="9" t="e">
        <f>(E86-E87-E88)/E89</f>
        <v>#DIV/0!</v>
      </c>
      <c r="F85" s="3" t="s">
        <v>375</v>
      </c>
    </row>
    <row r="86" spans="1:7" ht="45" customHeight="1">
      <c r="A86" s="67"/>
      <c r="B86" s="59" t="s">
        <v>904</v>
      </c>
      <c r="C86" s="6" t="s">
        <v>905</v>
      </c>
      <c r="D86" s="6" t="s">
        <v>1427</v>
      </c>
      <c r="E86" s="12"/>
      <c r="F86" s="23"/>
    </row>
    <row r="87" spans="1:7" ht="30">
      <c r="A87" s="70"/>
      <c r="B87" s="69"/>
      <c r="C87" s="6" t="s">
        <v>906</v>
      </c>
      <c r="D87" s="6" t="s">
        <v>1427</v>
      </c>
      <c r="E87" s="12"/>
    </row>
    <row r="88" spans="1:7" ht="30">
      <c r="A88" s="68"/>
      <c r="B88" s="60"/>
      <c r="C88" s="6" t="s">
        <v>907</v>
      </c>
      <c r="D88" s="6" t="s">
        <v>1427</v>
      </c>
      <c r="E88" s="12"/>
    </row>
    <row r="89" spans="1:7" ht="45">
      <c r="A89" s="29"/>
      <c r="B89" s="24" t="s">
        <v>894</v>
      </c>
      <c r="C89" s="6" t="s">
        <v>908</v>
      </c>
      <c r="D89" s="6" t="s">
        <v>1236</v>
      </c>
      <c r="E89" s="12"/>
    </row>
    <row r="90" spans="1:7" ht="30">
      <c r="A90" s="10" t="s">
        <v>909</v>
      </c>
      <c r="B90" s="20" t="s">
        <v>910</v>
      </c>
      <c r="C90" s="8"/>
      <c r="D90" s="8"/>
      <c r="E90" s="8"/>
    </row>
    <row r="91" spans="1:7" ht="60">
      <c r="A91" s="6" t="s">
        <v>912</v>
      </c>
      <c r="B91" s="24" t="s">
        <v>911</v>
      </c>
      <c r="C91" s="8"/>
      <c r="D91" s="6" t="s">
        <v>10</v>
      </c>
      <c r="E91" s="9" t="e">
        <f>(E92+E93)/(E94+E95)*100</f>
        <v>#DIV/0!</v>
      </c>
      <c r="F91" s="3" t="s">
        <v>375</v>
      </c>
    </row>
    <row r="92" spans="1:7" ht="49.5" customHeight="1">
      <c r="A92" s="59"/>
      <c r="B92" s="59" t="s">
        <v>913</v>
      </c>
      <c r="C92" s="6" t="s">
        <v>914</v>
      </c>
      <c r="D92" s="6" t="s">
        <v>1428</v>
      </c>
      <c r="E92" s="12"/>
      <c r="F92" s="23"/>
    </row>
    <row r="93" spans="1:7" ht="49.5" customHeight="1">
      <c r="A93" s="60"/>
      <c r="B93" s="60"/>
      <c r="C93" s="6" t="s">
        <v>915</v>
      </c>
      <c r="D93" s="6" t="s">
        <v>1428</v>
      </c>
      <c r="E93" s="12"/>
    </row>
    <row r="94" spans="1:7" ht="30">
      <c r="A94" s="59"/>
      <c r="B94" s="59" t="s">
        <v>916</v>
      </c>
      <c r="C94" s="6" t="s">
        <v>917</v>
      </c>
      <c r="D94" s="6" t="s">
        <v>1428</v>
      </c>
      <c r="E94" s="12"/>
      <c r="F94" s="23"/>
    </row>
    <row r="95" spans="1:7" ht="30">
      <c r="A95" s="60"/>
      <c r="B95" s="60"/>
      <c r="C95" s="6" t="s">
        <v>918</v>
      </c>
      <c r="D95" s="6" t="s">
        <v>1428</v>
      </c>
      <c r="E95" s="12"/>
    </row>
    <row r="96" spans="1:7" ht="60">
      <c r="A96" s="6" t="s">
        <v>920</v>
      </c>
      <c r="B96" s="24" t="s">
        <v>919</v>
      </c>
      <c r="C96" s="8"/>
      <c r="D96" s="6" t="s">
        <v>10</v>
      </c>
      <c r="E96" s="9" t="e">
        <f>(E97+E98+E99)/E100*100</f>
        <v>#DIV/0!</v>
      </c>
      <c r="F96" s="3" t="s">
        <v>375</v>
      </c>
    </row>
    <row r="97" spans="1:6" ht="30">
      <c r="A97" s="61"/>
      <c r="B97" s="59" t="s">
        <v>921</v>
      </c>
      <c r="C97" s="6" t="s">
        <v>922</v>
      </c>
      <c r="D97" s="6" t="s">
        <v>1236</v>
      </c>
      <c r="E97" s="12"/>
      <c r="F97" s="3"/>
    </row>
    <row r="98" spans="1:6" ht="30">
      <c r="A98" s="63"/>
      <c r="B98" s="69"/>
      <c r="C98" s="6" t="s">
        <v>924</v>
      </c>
      <c r="D98" s="6" t="s">
        <v>1236</v>
      </c>
      <c r="E98" s="12"/>
      <c r="F98" s="3"/>
    </row>
    <row r="99" spans="1:6" ht="30">
      <c r="A99" s="63"/>
      <c r="B99" s="69"/>
      <c r="C99" s="6" t="s">
        <v>923</v>
      </c>
      <c r="D99" s="6" t="s">
        <v>1236</v>
      </c>
      <c r="E99" s="12"/>
      <c r="F99" s="3"/>
    </row>
    <row r="100" spans="1:6" ht="45" customHeight="1">
      <c r="A100" s="30"/>
      <c r="B100" s="24" t="s">
        <v>794</v>
      </c>
      <c r="C100" s="6" t="s">
        <v>925</v>
      </c>
      <c r="D100" s="6" t="s">
        <v>1236</v>
      </c>
      <c r="E100" s="12"/>
      <c r="F100" s="3"/>
    </row>
    <row r="101" spans="1:6" ht="45">
      <c r="A101" s="10" t="s">
        <v>926</v>
      </c>
      <c r="B101" s="20" t="s">
        <v>927</v>
      </c>
      <c r="C101" s="8"/>
      <c r="D101" s="8"/>
      <c r="E101" s="8"/>
    </row>
    <row r="102" spans="1:6" ht="75">
      <c r="A102" s="6" t="s">
        <v>929</v>
      </c>
      <c r="B102" s="24" t="s">
        <v>928</v>
      </c>
      <c r="C102" s="6"/>
      <c r="D102" s="6" t="s">
        <v>10</v>
      </c>
      <c r="E102" s="9" t="e">
        <f>E103/E104*100</f>
        <v>#DIV/0!</v>
      </c>
      <c r="F102" s="3" t="s">
        <v>375</v>
      </c>
    </row>
    <row r="103" spans="1:6" ht="60">
      <c r="A103" s="8"/>
      <c r="B103" s="24" t="s">
        <v>930</v>
      </c>
      <c r="C103" s="6" t="s">
        <v>931</v>
      </c>
      <c r="D103" s="6" t="s">
        <v>1236</v>
      </c>
      <c r="E103" s="12"/>
    </row>
    <row r="104" spans="1:6" ht="45">
      <c r="A104" s="8"/>
      <c r="B104" s="24" t="s">
        <v>932</v>
      </c>
      <c r="C104" s="6" t="s">
        <v>933</v>
      </c>
      <c r="D104" s="6" t="s">
        <v>1236</v>
      </c>
      <c r="E104" s="12"/>
    </row>
    <row r="105" spans="1:6" ht="60">
      <c r="A105" s="6" t="s">
        <v>935</v>
      </c>
      <c r="B105" s="24" t="s">
        <v>934</v>
      </c>
      <c r="C105" s="6"/>
      <c r="D105" s="6" t="s">
        <v>10</v>
      </c>
      <c r="E105" s="9" t="e">
        <f>E106/E107*100</f>
        <v>#DIV/0!</v>
      </c>
      <c r="F105" s="3" t="s">
        <v>115</v>
      </c>
    </row>
    <row r="106" spans="1:6" ht="60">
      <c r="A106" s="8"/>
      <c r="B106" s="24" t="s">
        <v>936</v>
      </c>
      <c r="C106" s="6" t="s">
        <v>671</v>
      </c>
      <c r="D106" s="6" t="s">
        <v>1236</v>
      </c>
      <c r="E106" s="12"/>
      <c r="F106" s="3"/>
    </row>
    <row r="107" spans="1:6" ht="60">
      <c r="A107" s="8"/>
      <c r="B107" s="24" t="s">
        <v>937</v>
      </c>
      <c r="C107" s="6" t="s">
        <v>671</v>
      </c>
      <c r="D107" s="6" t="s">
        <v>1236</v>
      </c>
      <c r="E107" s="12"/>
      <c r="F107" s="3"/>
    </row>
    <row r="108" spans="1:6" ht="45">
      <c r="A108" s="10" t="s">
        <v>938</v>
      </c>
      <c r="B108" s="20" t="s">
        <v>939</v>
      </c>
      <c r="C108" s="8"/>
      <c r="D108" s="8"/>
      <c r="E108" s="8"/>
    </row>
    <row r="109" spans="1:6" ht="75">
      <c r="A109" s="6" t="s">
        <v>941</v>
      </c>
      <c r="B109" s="24" t="s">
        <v>940</v>
      </c>
      <c r="C109" s="8"/>
      <c r="D109" s="14" t="s">
        <v>10</v>
      </c>
      <c r="E109" s="9" t="e">
        <f>(E110+E111)/(E112+E113)*100</f>
        <v>#DIV/0!</v>
      </c>
      <c r="F109" s="3" t="s">
        <v>375</v>
      </c>
    </row>
    <row r="110" spans="1:6" ht="39" customHeight="1">
      <c r="A110" s="67"/>
      <c r="B110" s="59" t="s">
        <v>942</v>
      </c>
      <c r="C110" s="6" t="s">
        <v>943</v>
      </c>
      <c r="D110" s="14" t="s">
        <v>1430</v>
      </c>
      <c r="E110" s="12"/>
      <c r="F110" s="3"/>
    </row>
    <row r="111" spans="1:6" ht="39" customHeight="1">
      <c r="A111" s="68"/>
      <c r="B111" s="60"/>
      <c r="C111" s="6" t="s">
        <v>944</v>
      </c>
      <c r="D111" s="14" t="s">
        <v>1430</v>
      </c>
      <c r="E111" s="12"/>
      <c r="F111" s="3"/>
    </row>
    <row r="112" spans="1:6" ht="39" customHeight="1">
      <c r="A112" s="67"/>
      <c r="B112" s="59" t="s">
        <v>945</v>
      </c>
      <c r="C112" s="6" t="s">
        <v>946</v>
      </c>
      <c r="D112" s="14" t="s">
        <v>1430</v>
      </c>
      <c r="E112" s="12"/>
      <c r="F112" s="3"/>
    </row>
    <row r="113" spans="1:6" ht="39" customHeight="1">
      <c r="A113" s="68"/>
      <c r="B113" s="60"/>
      <c r="C113" s="6" t="s">
        <v>947</v>
      </c>
      <c r="D113" s="14" t="s">
        <v>1430</v>
      </c>
      <c r="E113" s="12"/>
      <c r="F113" s="3"/>
    </row>
    <row r="114" spans="1:6" ht="60">
      <c r="A114" s="6" t="s">
        <v>949</v>
      </c>
      <c r="B114" s="24" t="s">
        <v>948</v>
      </c>
      <c r="C114" s="6"/>
      <c r="D114" s="14" t="s">
        <v>1430</v>
      </c>
      <c r="E114" s="9" t="e">
        <f>E115/E116*100</f>
        <v>#DIV/0!</v>
      </c>
      <c r="F114" s="3" t="s">
        <v>375</v>
      </c>
    </row>
    <row r="115" spans="1:6" ht="45" customHeight="1">
      <c r="A115" s="8"/>
      <c r="B115" s="24" t="s">
        <v>950</v>
      </c>
      <c r="C115" s="6" t="s">
        <v>951</v>
      </c>
      <c r="D115" s="14" t="s">
        <v>1430</v>
      </c>
      <c r="E115" s="12"/>
    </row>
    <row r="116" spans="1:6" ht="45">
      <c r="A116" s="8"/>
      <c r="B116" s="24" t="s">
        <v>894</v>
      </c>
      <c r="C116" s="6" t="s">
        <v>952</v>
      </c>
      <c r="D116" s="14" t="s">
        <v>1236</v>
      </c>
      <c r="E116" s="12"/>
    </row>
    <row r="117" spans="1:6" ht="45">
      <c r="A117" s="10" t="s">
        <v>953</v>
      </c>
      <c r="B117" s="20" t="s">
        <v>954</v>
      </c>
      <c r="C117" s="8"/>
      <c r="D117" s="8"/>
      <c r="E117" s="8"/>
    </row>
    <row r="118" spans="1:6" ht="60">
      <c r="A118" s="6" t="s">
        <v>956</v>
      </c>
      <c r="B118" s="24" t="s">
        <v>955</v>
      </c>
      <c r="C118" s="8"/>
      <c r="D118" s="14" t="s">
        <v>10</v>
      </c>
      <c r="E118" s="9" t="e">
        <f>E119/E120*100</f>
        <v>#DIV/0!</v>
      </c>
      <c r="F118" s="3" t="s">
        <v>375</v>
      </c>
    </row>
    <row r="119" spans="1:6" ht="60">
      <c r="A119" s="8"/>
      <c r="B119" s="24" t="s">
        <v>957</v>
      </c>
      <c r="C119" s="6" t="s">
        <v>958</v>
      </c>
      <c r="D119" s="14" t="s">
        <v>1428</v>
      </c>
      <c r="E119" s="12"/>
    </row>
    <row r="120" spans="1:6" ht="30">
      <c r="A120" s="8"/>
      <c r="B120" s="24" t="s">
        <v>959</v>
      </c>
      <c r="C120" s="6" t="s">
        <v>960</v>
      </c>
      <c r="D120" s="14" t="s">
        <v>1428</v>
      </c>
      <c r="E120" s="12"/>
    </row>
    <row r="121" spans="1:6" ht="60">
      <c r="A121" s="10" t="s">
        <v>961</v>
      </c>
      <c r="B121" s="20" t="s">
        <v>962</v>
      </c>
      <c r="C121" s="8"/>
      <c r="D121" s="8"/>
      <c r="E121" s="8"/>
    </row>
    <row r="122" spans="1:6" ht="60">
      <c r="A122" s="6" t="s">
        <v>964</v>
      </c>
      <c r="B122" s="24" t="s">
        <v>963</v>
      </c>
      <c r="C122" s="8"/>
      <c r="D122" s="14" t="s">
        <v>10</v>
      </c>
      <c r="E122" s="9" t="e">
        <f>E123/E124*100</f>
        <v>#DIV/0!</v>
      </c>
      <c r="F122" s="3" t="s">
        <v>375</v>
      </c>
    </row>
    <row r="123" spans="1:6" ht="45">
      <c r="A123" s="8"/>
      <c r="B123" s="24" t="s">
        <v>965</v>
      </c>
      <c r="C123" s="6" t="s">
        <v>966</v>
      </c>
      <c r="D123" s="14" t="s">
        <v>1430</v>
      </c>
      <c r="E123" s="12"/>
    </row>
    <row r="124" spans="1:6" ht="30">
      <c r="A124" s="8"/>
      <c r="B124" s="24" t="s">
        <v>967</v>
      </c>
      <c r="C124" s="6" t="s">
        <v>968</v>
      </c>
      <c r="D124" s="14" t="s">
        <v>1430</v>
      </c>
      <c r="E124" s="12"/>
    </row>
    <row r="125" spans="1:6" ht="60">
      <c r="A125" s="6" t="s">
        <v>969</v>
      </c>
      <c r="B125" s="24" t="s">
        <v>970</v>
      </c>
      <c r="C125" s="6"/>
      <c r="D125" s="14" t="s">
        <v>1430</v>
      </c>
      <c r="E125" s="9" t="e">
        <f>E126/(E127+E128)</f>
        <v>#DIV/0!</v>
      </c>
      <c r="F125" s="3" t="s">
        <v>375</v>
      </c>
    </row>
    <row r="126" spans="1:6" ht="60">
      <c r="A126" s="8"/>
      <c r="B126" s="24" t="s">
        <v>971</v>
      </c>
      <c r="C126" s="6" t="s">
        <v>966</v>
      </c>
      <c r="D126" s="14" t="s">
        <v>1430</v>
      </c>
      <c r="E126" s="12"/>
    </row>
    <row r="127" spans="1:6" ht="45">
      <c r="A127" s="8"/>
      <c r="B127" s="24" t="s">
        <v>972</v>
      </c>
      <c r="C127" s="6" t="s">
        <v>844</v>
      </c>
      <c r="D127" s="14" t="s">
        <v>1236</v>
      </c>
      <c r="E127" s="12"/>
    </row>
    <row r="128" spans="1:6" ht="45">
      <c r="A128" s="8"/>
      <c r="B128" s="24" t="s">
        <v>973</v>
      </c>
      <c r="C128" s="6" t="s">
        <v>974</v>
      </c>
      <c r="D128" s="14" t="s">
        <v>1236</v>
      </c>
      <c r="E128" s="12"/>
    </row>
    <row r="129" spans="1:6" ht="75">
      <c r="A129" s="6" t="s">
        <v>975</v>
      </c>
      <c r="B129" s="24" t="s">
        <v>976</v>
      </c>
      <c r="C129" s="6"/>
      <c r="D129" s="14" t="s">
        <v>10</v>
      </c>
      <c r="E129" s="9" t="e">
        <f>E130/E131*100</f>
        <v>#DIV/0!</v>
      </c>
      <c r="F129" s="3" t="s">
        <v>115</v>
      </c>
    </row>
    <row r="130" spans="1:6" ht="105">
      <c r="A130" s="8"/>
      <c r="B130" s="24" t="s">
        <v>977</v>
      </c>
      <c r="C130" s="6" t="s">
        <v>868</v>
      </c>
      <c r="D130" s="14" t="s">
        <v>1236</v>
      </c>
      <c r="E130" s="12"/>
    </row>
    <row r="131" spans="1:6" ht="105">
      <c r="A131" s="8"/>
      <c r="B131" s="24" t="s">
        <v>978</v>
      </c>
      <c r="C131" s="6" t="s">
        <v>868</v>
      </c>
      <c r="D131" s="14" t="s">
        <v>1236</v>
      </c>
      <c r="E131" s="12"/>
    </row>
    <row r="132" spans="1:6" ht="120">
      <c r="A132" s="6" t="s">
        <v>979</v>
      </c>
      <c r="B132" s="24" t="s">
        <v>980</v>
      </c>
      <c r="C132" s="6"/>
      <c r="D132" s="14" t="s">
        <v>10</v>
      </c>
      <c r="E132" s="9" t="e">
        <f>E133/E134*100</f>
        <v>#DIV/0!</v>
      </c>
      <c r="F132" s="3" t="s">
        <v>115</v>
      </c>
    </row>
    <row r="133" spans="1:6" ht="105">
      <c r="A133" s="8"/>
      <c r="B133" s="24" t="s">
        <v>981</v>
      </c>
      <c r="C133" s="6" t="s">
        <v>868</v>
      </c>
      <c r="D133" s="14" t="s">
        <v>1236</v>
      </c>
      <c r="E133" s="12"/>
    </row>
    <row r="134" spans="1:6" ht="105">
      <c r="A134" s="8"/>
      <c r="B134" s="24" t="s">
        <v>982</v>
      </c>
      <c r="C134" s="6" t="s">
        <v>868</v>
      </c>
      <c r="D134" s="14" t="s">
        <v>1236</v>
      </c>
      <c r="E134" s="12"/>
    </row>
    <row r="135" spans="1:6" ht="45">
      <c r="A135" s="10" t="s">
        <v>983</v>
      </c>
      <c r="B135" s="20" t="s">
        <v>984</v>
      </c>
      <c r="C135" s="8"/>
      <c r="D135" s="8"/>
      <c r="E135" s="8"/>
    </row>
    <row r="136" spans="1:6" ht="60">
      <c r="A136" s="6" t="s">
        <v>985</v>
      </c>
      <c r="B136" s="24" t="s">
        <v>1460</v>
      </c>
      <c r="C136" s="6"/>
      <c r="D136" s="14"/>
      <c r="E136" s="9"/>
      <c r="F136" s="3" t="s">
        <v>375</v>
      </c>
    </row>
    <row r="137" spans="1:6">
      <c r="A137" s="6"/>
      <c r="B137" s="24" t="s">
        <v>743</v>
      </c>
      <c r="C137" s="6"/>
      <c r="D137" s="14" t="s">
        <v>10</v>
      </c>
      <c r="E137" s="9" t="e">
        <f>E139/E141*100</f>
        <v>#DIV/0!</v>
      </c>
    </row>
    <row r="138" spans="1:6">
      <c r="A138" s="6"/>
      <c r="B138" s="24" t="s">
        <v>748</v>
      </c>
      <c r="C138" s="6"/>
      <c r="D138" s="14" t="s">
        <v>10</v>
      </c>
      <c r="E138" s="9" t="e">
        <f>E140/E142*100</f>
        <v>#DIV/0!</v>
      </c>
    </row>
    <row r="139" spans="1:6" ht="60">
      <c r="A139" s="6"/>
      <c r="B139" s="24" t="s">
        <v>986</v>
      </c>
      <c r="C139" s="6" t="s">
        <v>987</v>
      </c>
      <c r="D139" s="14" t="s">
        <v>1427</v>
      </c>
      <c r="E139" s="12"/>
    </row>
    <row r="140" spans="1:6" ht="45">
      <c r="A140" s="6"/>
      <c r="B140" s="24" t="s">
        <v>988</v>
      </c>
      <c r="C140" s="6" t="s">
        <v>989</v>
      </c>
      <c r="D140" s="14" t="s">
        <v>1427</v>
      </c>
      <c r="E140" s="12"/>
    </row>
    <row r="141" spans="1:6" ht="45">
      <c r="A141" s="6"/>
      <c r="B141" s="24" t="s">
        <v>990</v>
      </c>
      <c r="C141" s="6" t="s">
        <v>991</v>
      </c>
      <c r="D141" s="14" t="s">
        <v>1427</v>
      </c>
      <c r="E141" s="12"/>
    </row>
    <row r="142" spans="1:6" ht="45">
      <c r="A142" s="6"/>
      <c r="B142" s="24" t="s">
        <v>992</v>
      </c>
      <c r="C142" s="6" t="s">
        <v>993</v>
      </c>
      <c r="D142" s="14" t="s">
        <v>1427</v>
      </c>
      <c r="E142" s="12"/>
    </row>
    <row r="143" spans="1:6" ht="60">
      <c r="A143" s="6" t="s">
        <v>994</v>
      </c>
      <c r="B143" s="24" t="s">
        <v>995</v>
      </c>
      <c r="C143" s="6"/>
      <c r="D143" s="14"/>
      <c r="E143" s="9"/>
      <c r="F143" s="3" t="s">
        <v>375</v>
      </c>
    </row>
    <row r="144" spans="1:6">
      <c r="A144" s="6"/>
      <c r="B144" s="24" t="s">
        <v>743</v>
      </c>
      <c r="C144" s="6"/>
      <c r="D144" s="14" t="s">
        <v>10</v>
      </c>
      <c r="E144" s="9" t="e">
        <f>E146/E147*100</f>
        <v>#DIV/0!</v>
      </c>
    </row>
    <row r="145" spans="1:6">
      <c r="A145" s="6"/>
      <c r="B145" s="24" t="s">
        <v>996</v>
      </c>
      <c r="C145" s="6"/>
      <c r="D145" s="14" t="s">
        <v>10</v>
      </c>
      <c r="E145" s="9" t="e">
        <f>E148/E149*100</f>
        <v>#DIV/0!</v>
      </c>
    </row>
    <row r="146" spans="1:6" ht="45">
      <c r="A146" s="6"/>
      <c r="B146" s="24" t="s">
        <v>997</v>
      </c>
      <c r="C146" s="6" t="s">
        <v>998</v>
      </c>
      <c r="D146" s="14" t="s">
        <v>1427</v>
      </c>
      <c r="E146" s="12"/>
    </row>
    <row r="147" spans="1:6" ht="45">
      <c r="A147" s="6"/>
      <c r="B147" s="24" t="s">
        <v>990</v>
      </c>
      <c r="C147" s="6" t="s">
        <v>991</v>
      </c>
      <c r="D147" s="14" t="s">
        <v>1427</v>
      </c>
      <c r="E147" s="12"/>
    </row>
    <row r="148" spans="1:6" ht="45">
      <c r="A148" s="6"/>
      <c r="B148" s="24" t="s">
        <v>999</v>
      </c>
      <c r="C148" s="6" t="s">
        <v>1000</v>
      </c>
      <c r="D148" s="14" t="s">
        <v>1427</v>
      </c>
      <c r="E148" s="12"/>
    </row>
    <row r="149" spans="1:6" ht="45">
      <c r="A149" s="6"/>
      <c r="B149" s="24" t="s">
        <v>992</v>
      </c>
      <c r="C149" s="6" t="s">
        <v>1001</v>
      </c>
      <c r="D149" s="14" t="s">
        <v>1427</v>
      </c>
      <c r="E149" s="12"/>
    </row>
    <row r="150" spans="1:6" ht="60">
      <c r="A150" s="6" t="s">
        <v>1002</v>
      </c>
      <c r="B150" s="24" t="s">
        <v>1003</v>
      </c>
      <c r="C150" s="6"/>
      <c r="D150" s="14"/>
      <c r="E150" s="9"/>
      <c r="F150" s="3" t="s">
        <v>375</v>
      </c>
    </row>
    <row r="151" spans="1:6">
      <c r="A151" s="6"/>
      <c r="B151" s="24" t="s">
        <v>743</v>
      </c>
      <c r="C151" s="6"/>
      <c r="D151" s="14" t="s">
        <v>10</v>
      </c>
      <c r="E151" s="9" t="e">
        <f>E153/E154*100</f>
        <v>#DIV/0!</v>
      </c>
      <c r="F151" s="3"/>
    </row>
    <row r="152" spans="1:6">
      <c r="A152" s="6"/>
      <c r="B152" s="24" t="s">
        <v>748</v>
      </c>
      <c r="C152" s="6"/>
      <c r="D152" s="14" t="s">
        <v>10</v>
      </c>
      <c r="E152" s="9" t="e">
        <f>E155/E156*100</f>
        <v>#DIV/0!</v>
      </c>
      <c r="F152" s="3"/>
    </row>
    <row r="153" spans="1:6" ht="45">
      <c r="A153" s="6"/>
      <c r="B153" s="24" t="s">
        <v>1004</v>
      </c>
      <c r="C153" s="6" t="s">
        <v>1005</v>
      </c>
      <c r="D153" s="14" t="s">
        <v>1427</v>
      </c>
      <c r="E153" s="12"/>
    </row>
    <row r="154" spans="1:6" ht="45">
      <c r="A154" s="6"/>
      <c r="B154" s="24" t="s">
        <v>990</v>
      </c>
      <c r="C154" s="6" t="s">
        <v>991</v>
      </c>
      <c r="D154" s="14" t="s">
        <v>1427</v>
      </c>
      <c r="E154" s="12"/>
    </row>
    <row r="155" spans="1:6" ht="45">
      <c r="A155" s="6"/>
      <c r="B155" s="24" t="s">
        <v>1006</v>
      </c>
      <c r="C155" s="6" t="s">
        <v>1007</v>
      </c>
      <c r="D155" s="14" t="s">
        <v>1427</v>
      </c>
      <c r="E155" s="12"/>
    </row>
    <row r="156" spans="1:6" ht="45">
      <c r="A156" s="6"/>
      <c r="B156" s="24" t="s">
        <v>992</v>
      </c>
      <c r="C156" s="6" t="s">
        <v>1001</v>
      </c>
      <c r="D156" s="14" t="s">
        <v>1427</v>
      </c>
      <c r="E156" s="12"/>
    </row>
  </sheetData>
  <mergeCells count="23">
    <mergeCell ref="B86:B88"/>
    <mergeCell ref="A86:A88"/>
    <mergeCell ref="A3:E3"/>
    <mergeCell ref="A4:E4"/>
    <mergeCell ref="A7:E7"/>
    <mergeCell ref="A8:E8"/>
    <mergeCell ref="A11:A12"/>
    <mergeCell ref="A112:A113"/>
    <mergeCell ref="B112:B113"/>
    <mergeCell ref="A110:A111"/>
    <mergeCell ref="B110:B111"/>
    <mergeCell ref="B23:B24"/>
    <mergeCell ref="A23:A24"/>
    <mergeCell ref="B47:B48"/>
    <mergeCell ref="A47:A48"/>
    <mergeCell ref="B56:B57"/>
    <mergeCell ref="A56:A57"/>
    <mergeCell ref="A92:A93"/>
    <mergeCell ref="B92:B93"/>
    <mergeCell ref="A94:A95"/>
    <mergeCell ref="B94:B95"/>
    <mergeCell ref="A97:A99"/>
    <mergeCell ref="B97:B99"/>
  </mergeCells>
  <pageMargins left="0.70866141732283472" right="0.70866141732283472" top="0.74803149606299213" bottom="0.74803149606299213" header="0.31496062992125984" footer="0.31496062992125984"/>
  <pageSetup paperSize="9" scale="46" fitToHeight="5" orientation="portrait"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3:G108"/>
  <sheetViews>
    <sheetView topLeftCell="A10" workbookViewId="0">
      <selection activeCell="C15" sqref="C15"/>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45"/>
    </row>
    <row r="5" spans="1:6">
      <c r="A5" s="1"/>
      <c r="B5" s="1"/>
      <c r="C5" s="1"/>
      <c r="D5" s="1"/>
      <c r="E5" s="1"/>
      <c r="F5" s="1"/>
    </row>
    <row r="6" spans="1:6" ht="30">
      <c r="A6" s="4" t="s">
        <v>7</v>
      </c>
      <c r="B6" s="4" t="s">
        <v>501</v>
      </c>
      <c r="C6" s="5" t="s">
        <v>11</v>
      </c>
      <c r="D6" s="5" t="s">
        <v>12</v>
      </c>
      <c r="E6" s="5" t="s">
        <v>2</v>
      </c>
      <c r="F6" s="2" t="s">
        <v>17</v>
      </c>
    </row>
    <row r="7" spans="1:6">
      <c r="A7" s="52" t="s">
        <v>1011</v>
      </c>
      <c r="B7" s="52"/>
      <c r="C7" s="52"/>
      <c r="D7" s="52"/>
      <c r="E7" s="52"/>
    </row>
    <row r="8" spans="1:6">
      <c r="A8" s="52" t="s">
        <v>1012</v>
      </c>
      <c r="B8" s="52"/>
      <c r="C8" s="52"/>
      <c r="D8" s="52"/>
      <c r="E8" s="52"/>
    </row>
    <row r="9" spans="1:6" ht="30">
      <c r="A9" s="10" t="s">
        <v>1014</v>
      </c>
      <c r="B9" s="20" t="s">
        <v>1013</v>
      </c>
      <c r="C9" s="7"/>
      <c r="D9" s="8"/>
      <c r="E9" s="8"/>
    </row>
    <row r="10" spans="1:6" ht="60">
      <c r="A10" s="6" t="s">
        <v>1016</v>
      </c>
      <c r="B10" s="39" t="s">
        <v>1015</v>
      </c>
      <c r="C10" s="7"/>
      <c r="D10" s="6" t="s">
        <v>10</v>
      </c>
      <c r="E10" s="9">
        <f>(E11+E12+E13+E14+E15+E16)/E17*100</f>
        <v>110.77844311377245</v>
      </c>
      <c r="F10" s="3" t="s">
        <v>30</v>
      </c>
    </row>
    <row r="11" spans="1:6" ht="45" customHeight="1">
      <c r="A11" s="59"/>
      <c r="B11" s="59" t="s">
        <v>1017</v>
      </c>
      <c r="C11" s="6" t="s">
        <v>1018</v>
      </c>
      <c r="D11" s="6" t="s">
        <v>1236</v>
      </c>
      <c r="E11" s="6">
        <v>2241</v>
      </c>
    </row>
    <row r="12" spans="1:6" ht="45" customHeight="1">
      <c r="A12" s="69"/>
      <c r="B12" s="69"/>
      <c r="C12" s="6" t="s">
        <v>1019</v>
      </c>
      <c r="D12" s="6" t="s">
        <v>1236</v>
      </c>
      <c r="E12" s="6">
        <v>1250</v>
      </c>
    </row>
    <row r="13" spans="1:6" ht="45" customHeight="1">
      <c r="A13" s="69"/>
      <c r="B13" s="69"/>
      <c r="C13" s="6" t="s">
        <v>1020</v>
      </c>
      <c r="D13" s="6" t="s">
        <v>1236</v>
      </c>
      <c r="E13" s="6">
        <v>114</v>
      </c>
    </row>
    <row r="14" spans="1:6" ht="45" customHeight="1">
      <c r="A14" s="60"/>
      <c r="B14" s="60"/>
      <c r="C14" s="6" t="s">
        <v>1021</v>
      </c>
      <c r="D14" s="6" t="s">
        <v>1236</v>
      </c>
      <c r="E14" s="6">
        <v>0</v>
      </c>
    </row>
    <row r="15" spans="1:6" ht="60">
      <c r="A15" s="39"/>
      <c r="B15" s="24" t="s">
        <v>1022</v>
      </c>
      <c r="C15" s="14" t="s">
        <v>1023</v>
      </c>
      <c r="D15" s="14" t="s">
        <v>1236</v>
      </c>
      <c r="E15" s="14">
        <v>639</v>
      </c>
    </row>
    <row r="16" spans="1:6" ht="45">
      <c r="A16" s="39"/>
      <c r="B16" s="24" t="s">
        <v>1024</v>
      </c>
      <c r="C16" s="14" t="s">
        <v>1025</v>
      </c>
      <c r="D16" s="14" t="s">
        <v>1236</v>
      </c>
      <c r="E16" s="14">
        <v>2046</v>
      </c>
    </row>
    <row r="17" spans="1:6" ht="30">
      <c r="A17" s="39"/>
      <c r="B17" s="24" t="s">
        <v>1026</v>
      </c>
      <c r="C17" s="6" t="s">
        <v>161</v>
      </c>
      <c r="D17" s="6" t="s">
        <v>1236</v>
      </c>
      <c r="E17" s="6">
        <v>5678</v>
      </c>
    </row>
    <row r="18" spans="1:6" ht="45">
      <c r="A18" s="10" t="s">
        <v>1027</v>
      </c>
      <c r="B18" s="20" t="s">
        <v>1028</v>
      </c>
      <c r="C18" s="8"/>
      <c r="D18" s="6"/>
      <c r="E18" s="12"/>
    </row>
    <row r="19" spans="1:6" ht="90">
      <c r="A19" s="6" t="s">
        <v>1030</v>
      </c>
      <c r="B19" s="24" t="s">
        <v>1029</v>
      </c>
      <c r="C19" s="8"/>
      <c r="D19" s="6"/>
      <c r="E19" s="9">
        <f>E31/(E31+E41+E42)*100</f>
        <v>57.549407114624508</v>
      </c>
      <c r="F19" s="3" t="s">
        <v>30</v>
      </c>
    </row>
    <row r="20" spans="1:6">
      <c r="A20" s="6"/>
      <c r="B20" s="20" t="s">
        <v>1052</v>
      </c>
      <c r="C20" s="8"/>
      <c r="D20" s="6" t="s">
        <v>10</v>
      </c>
      <c r="E20" s="9">
        <f>E31/(E31+E41+E42)*100</f>
        <v>57.549407114624508</v>
      </c>
      <c r="F20" s="3"/>
    </row>
    <row r="21" spans="1:6">
      <c r="A21" s="6"/>
      <c r="B21" s="24" t="s">
        <v>1032</v>
      </c>
      <c r="C21" s="8"/>
      <c r="D21" s="6" t="s">
        <v>10</v>
      </c>
      <c r="E21" s="9">
        <f t="shared" ref="E21:E26" si="0">E32/($E$31+$E$41+$E$42)*100</f>
        <v>57.549407114624508</v>
      </c>
      <c r="F21" s="3"/>
    </row>
    <row r="22" spans="1:6">
      <c r="A22" s="6"/>
      <c r="B22" s="24" t="s">
        <v>1042</v>
      </c>
      <c r="C22" s="8"/>
      <c r="D22" s="6" t="s">
        <v>10</v>
      </c>
      <c r="E22" s="9">
        <f t="shared" si="0"/>
        <v>0</v>
      </c>
      <c r="F22" s="3"/>
    </row>
    <row r="23" spans="1:6">
      <c r="A23" s="6"/>
      <c r="B23" s="24" t="s">
        <v>1043</v>
      </c>
      <c r="C23" s="8"/>
      <c r="D23" s="6" t="s">
        <v>10</v>
      </c>
      <c r="E23" s="9">
        <f t="shared" si="0"/>
        <v>0</v>
      </c>
      <c r="F23" s="3"/>
    </row>
    <row r="24" spans="1:6">
      <c r="A24" s="6"/>
      <c r="B24" s="24" t="s">
        <v>1044</v>
      </c>
      <c r="C24" s="8"/>
      <c r="D24" s="6" t="s">
        <v>10</v>
      </c>
      <c r="E24" s="9">
        <f t="shared" si="0"/>
        <v>0</v>
      </c>
      <c r="F24" s="3"/>
    </row>
    <row r="25" spans="1:6">
      <c r="A25" s="6"/>
      <c r="B25" s="24" t="s">
        <v>1045</v>
      </c>
      <c r="C25" s="8"/>
      <c r="D25" s="6" t="s">
        <v>10</v>
      </c>
      <c r="E25" s="9">
        <f t="shared" si="0"/>
        <v>0</v>
      </c>
      <c r="F25" s="3"/>
    </row>
    <row r="26" spans="1:6">
      <c r="A26" s="6"/>
      <c r="B26" s="24" t="s">
        <v>1046</v>
      </c>
      <c r="C26" s="8"/>
      <c r="D26" s="6" t="s">
        <v>10</v>
      </c>
      <c r="E26" s="9">
        <f t="shared" si="0"/>
        <v>0</v>
      </c>
      <c r="F26" s="3"/>
    </row>
    <row r="27" spans="1:6">
      <c r="A27" s="6"/>
      <c r="B27" s="46" t="s">
        <v>1047</v>
      </c>
      <c r="C27" s="8"/>
      <c r="D27" s="6" t="s">
        <v>10</v>
      </c>
      <c r="E27" s="9">
        <f>(E38+E39)/($E$31+$E$41+$E$42)*100</f>
        <v>0</v>
      </c>
      <c r="F27" s="3"/>
    </row>
    <row r="28" spans="1:6">
      <c r="A28" s="6"/>
      <c r="B28" s="24" t="s">
        <v>1048</v>
      </c>
      <c r="C28" s="8"/>
      <c r="D28" s="6" t="s">
        <v>10</v>
      </c>
      <c r="E28" s="9">
        <f>E40/($E$31+$E$41+$E$42)*100</f>
        <v>0</v>
      </c>
      <c r="F28" s="3"/>
    </row>
    <row r="29" spans="1:6">
      <c r="A29" s="6"/>
      <c r="B29" s="20" t="s">
        <v>1053</v>
      </c>
      <c r="C29" s="8"/>
      <c r="D29" s="6" t="s">
        <v>10</v>
      </c>
      <c r="E29" s="9">
        <f>E41/(E31+E41+E42)*100</f>
        <v>10.102766798418973</v>
      </c>
      <c r="F29" s="3"/>
    </row>
    <row r="30" spans="1:6">
      <c r="A30" s="6"/>
      <c r="B30" s="20" t="s">
        <v>1054</v>
      </c>
      <c r="C30" s="8"/>
      <c r="D30" s="6" t="s">
        <v>10</v>
      </c>
      <c r="E30" s="9">
        <f>E42/(E31+E41+E42)*100</f>
        <v>32.347826086956523</v>
      </c>
      <c r="F30" s="3"/>
    </row>
    <row r="31" spans="1:6" ht="45">
      <c r="A31" s="6"/>
      <c r="B31" s="24" t="s">
        <v>1031</v>
      </c>
      <c r="C31" s="8"/>
      <c r="D31" s="6" t="s">
        <v>1236</v>
      </c>
      <c r="E31" s="12">
        <f>E32+E33+E34+E35+E36+E37+E38+E39+E40</f>
        <v>3640</v>
      </c>
      <c r="F31" s="3"/>
    </row>
    <row r="32" spans="1:6" ht="45">
      <c r="A32" s="6"/>
      <c r="B32" s="24" t="s">
        <v>1032</v>
      </c>
      <c r="C32" s="6" t="s">
        <v>1033</v>
      </c>
      <c r="D32" s="6" t="s">
        <v>1236</v>
      </c>
      <c r="E32" s="12">
        <v>3640</v>
      </c>
      <c r="F32" s="3"/>
    </row>
    <row r="33" spans="1:6" ht="45">
      <c r="A33" s="6"/>
      <c r="B33" s="24" t="s">
        <v>1042</v>
      </c>
      <c r="C33" s="6" t="s">
        <v>1034</v>
      </c>
      <c r="D33" s="6" t="s">
        <v>1236</v>
      </c>
      <c r="E33" s="12">
        <v>0</v>
      </c>
      <c r="F33" s="3"/>
    </row>
    <row r="34" spans="1:6" ht="45">
      <c r="A34" s="6"/>
      <c r="B34" s="24" t="s">
        <v>1043</v>
      </c>
      <c r="C34" s="6" t="s">
        <v>1035</v>
      </c>
      <c r="D34" s="6" t="s">
        <v>1236</v>
      </c>
      <c r="E34" s="12">
        <v>0</v>
      </c>
      <c r="F34" s="3"/>
    </row>
    <row r="35" spans="1:6" ht="45">
      <c r="A35" s="6"/>
      <c r="B35" s="24" t="s">
        <v>1044</v>
      </c>
      <c r="C35" s="6" t="s">
        <v>1036</v>
      </c>
      <c r="D35" s="6" t="s">
        <v>1236</v>
      </c>
      <c r="E35" s="12">
        <v>0</v>
      </c>
      <c r="F35" s="3"/>
    </row>
    <row r="36" spans="1:6" ht="45">
      <c r="A36" s="6"/>
      <c r="B36" s="24" t="s">
        <v>1045</v>
      </c>
      <c r="C36" s="6" t="s">
        <v>1037</v>
      </c>
      <c r="D36" s="6" t="s">
        <v>1236</v>
      </c>
      <c r="E36" s="12">
        <v>0</v>
      </c>
      <c r="F36" s="3"/>
    </row>
    <row r="37" spans="1:6" ht="45">
      <c r="A37" s="6"/>
      <c r="B37" s="24" t="s">
        <v>1046</v>
      </c>
      <c r="C37" s="6" t="s">
        <v>1038</v>
      </c>
      <c r="D37" s="6" t="s">
        <v>1236</v>
      </c>
      <c r="E37" s="12">
        <v>0</v>
      </c>
      <c r="F37" s="3"/>
    </row>
    <row r="38" spans="1:6" ht="45">
      <c r="A38" s="59"/>
      <c r="B38" s="59" t="s">
        <v>1047</v>
      </c>
      <c r="C38" s="6" t="s">
        <v>1039</v>
      </c>
      <c r="D38" s="6" t="s">
        <v>1236</v>
      </c>
      <c r="E38" s="12">
        <v>0</v>
      </c>
      <c r="F38" s="3"/>
    </row>
    <row r="39" spans="1:6" ht="45">
      <c r="A39" s="60"/>
      <c r="B39" s="60"/>
      <c r="C39" s="6" t="s">
        <v>1040</v>
      </c>
      <c r="D39" s="6" t="s">
        <v>1236</v>
      </c>
      <c r="E39" s="12">
        <v>0</v>
      </c>
      <c r="F39" s="3"/>
    </row>
    <row r="40" spans="1:6" ht="45">
      <c r="A40" s="6"/>
      <c r="B40" s="24" t="s">
        <v>1048</v>
      </c>
      <c r="C40" s="6" t="s">
        <v>1041</v>
      </c>
      <c r="D40" s="6" t="s">
        <v>1236</v>
      </c>
      <c r="E40" s="12">
        <v>0</v>
      </c>
      <c r="F40" s="3"/>
    </row>
    <row r="41" spans="1:6" ht="60">
      <c r="A41" s="14"/>
      <c r="B41" s="24" t="s">
        <v>1049</v>
      </c>
      <c r="C41" s="14" t="s">
        <v>1050</v>
      </c>
      <c r="D41" s="14" t="s">
        <v>1236</v>
      </c>
      <c r="E41" s="48">
        <v>639</v>
      </c>
      <c r="F41" s="3"/>
    </row>
    <row r="42" spans="1:6" ht="45">
      <c r="A42" s="24"/>
      <c r="B42" s="24" t="s">
        <v>1051</v>
      </c>
      <c r="C42" s="14" t="s">
        <v>1025</v>
      </c>
      <c r="D42" s="14" t="s">
        <v>1236</v>
      </c>
      <c r="E42" s="48">
        <v>2046</v>
      </c>
    </row>
    <row r="43" spans="1:6" ht="45">
      <c r="A43" s="10" t="s">
        <v>1055</v>
      </c>
      <c r="B43" s="20" t="s">
        <v>1056</v>
      </c>
      <c r="C43" s="8"/>
      <c r="D43" s="8"/>
      <c r="E43" s="8"/>
    </row>
    <row r="44" spans="1:6" ht="60">
      <c r="A44" s="6" t="s">
        <v>1058</v>
      </c>
      <c r="B44" s="24" t="s">
        <v>1057</v>
      </c>
      <c r="C44" s="8"/>
      <c r="D44" s="6" t="s">
        <v>10</v>
      </c>
      <c r="E44" s="9" t="e">
        <f>(E45/E46/12*1000)/E47*100</f>
        <v>#DIV/0!</v>
      </c>
      <c r="F44" s="3" t="s">
        <v>30</v>
      </c>
    </row>
    <row r="45" spans="1:6" ht="75">
      <c r="A45" s="6"/>
      <c r="B45" s="24" t="s">
        <v>1059</v>
      </c>
      <c r="C45" s="6" t="s">
        <v>1060</v>
      </c>
      <c r="D45" s="6" t="s">
        <v>1430</v>
      </c>
      <c r="E45" s="12">
        <v>62072</v>
      </c>
      <c r="F45" s="3"/>
    </row>
    <row r="46" spans="1:6" ht="60">
      <c r="A46" s="6"/>
      <c r="B46" s="24" t="s">
        <v>1061</v>
      </c>
      <c r="C46" s="6" t="s">
        <v>1062</v>
      </c>
      <c r="D46" s="6" t="s">
        <v>1236</v>
      </c>
      <c r="E46" s="12">
        <v>109</v>
      </c>
      <c r="F46" s="3"/>
    </row>
    <row r="47" spans="1:6" ht="30">
      <c r="A47" s="8"/>
      <c r="B47" s="24" t="s">
        <v>1063</v>
      </c>
      <c r="C47" s="6" t="s">
        <v>214</v>
      </c>
      <c r="D47" s="6" t="s">
        <v>1430</v>
      </c>
      <c r="E47" s="48"/>
      <c r="F47" s="3"/>
    </row>
    <row r="48" spans="1:6" ht="60">
      <c r="A48" s="10" t="s">
        <v>1064</v>
      </c>
      <c r="B48" s="20" t="s">
        <v>1065</v>
      </c>
      <c r="C48" s="8"/>
      <c r="D48" s="6"/>
      <c r="E48" s="8"/>
    </row>
    <row r="49" spans="1:6" ht="30">
      <c r="A49" s="6" t="s">
        <v>1067</v>
      </c>
      <c r="B49" s="24" t="s">
        <v>1066</v>
      </c>
      <c r="C49" s="8"/>
      <c r="D49" s="6" t="s">
        <v>1427</v>
      </c>
      <c r="E49" s="9">
        <f>E50/E51*100</f>
        <v>142.22527472527474</v>
      </c>
      <c r="F49" s="3" t="s">
        <v>30</v>
      </c>
    </row>
    <row r="50" spans="1:6" ht="45">
      <c r="A50" s="6"/>
      <c r="B50" s="24" t="s">
        <v>1068</v>
      </c>
      <c r="C50" s="6" t="s">
        <v>1069</v>
      </c>
      <c r="D50" s="6" t="s">
        <v>1427</v>
      </c>
      <c r="E50" s="12">
        <v>5177</v>
      </c>
      <c r="F50" s="23"/>
    </row>
    <row r="51" spans="1:6" ht="30">
      <c r="A51" s="6"/>
      <c r="B51" s="24" t="s">
        <v>1070</v>
      </c>
      <c r="C51" s="6" t="s">
        <v>1071</v>
      </c>
      <c r="D51" s="6" t="s">
        <v>1236</v>
      </c>
      <c r="E51" s="12">
        <v>3640</v>
      </c>
    </row>
    <row r="52" spans="1:6" ht="45">
      <c r="A52" s="6" t="s">
        <v>1072</v>
      </c>
      <c r="B52" s="24" t="s">
        <v>1073</v>
      </c>
      <c r="C52" s="8"/>
      <c r="D52" s="6"/>
      <c r="E52" s="9"/>
      <c r="F52" s="3" t="s">
        <v>30</v>
      </c>
    </row>
    <row r="53" spans="1:6">
      <c r="A53" s="6"/>
      <c r="B53" s="24" t="s">
        <v>238</v>
      </c>
      <c r="C53" s="8"/>
      <c r="D53" s="6" t="s">
        <v>10</v>
      </c>
      <c r="E53" s="9">
        <f>E56/$E$59*100</f>
        <v>100</v>
      </c>
      <c r="F53" s="3"/>
    </row>
    <row r="54" spans="1:6">
      <c r="A54" s="6"/>
      <c r="B54" s="24" t="s">
        <v>77</v>
      </c>
      <c r="C54" s="8"/>
      <c r="D54" s="6" t="s">
        <v>10</v>
      </c>
      <c r="E54" s="9">
        <f>E57/$E$59*100</f>
        <v>100</v>
      </c>
      <c r="F54" s="3"/>
    </row>
    <row r="55" spans="1:6">
      <c r="A55" s="6"/>
      <c r="B55" s="24" t="s">
        <v>78</v>
      </c>
      <c r="C55" s="8"/>
      <c r="D55" s="6" t="s">
        <v>10</v>
      </c>
      <c r="E55" s="9">
        <f>E58/$E$59*100</f>
        <v>100</v>
      </c>
      <c r="F55" s="3"/>
    </row>
    <row r="56" spans="1:6" ht="45">
      <c r="A56" s="6"/>
      <c r="B56" s="24" t="s">
        <v>1074</v>
      </c>
      <c r="C56" s="6" t="s">
        <v>1075</v>
      </c>
      <c r="D56" s="6" t="s">
        <v>1428</v>
      </c>
      <c r="E56" s="12">
        <v>2</v>
      </c>
      <c r="F56" s="3"/>
    </row>
    <row r="57" spans="1:6" ht="45">
      <c r="A57" s="6"/>
      <c r="B57" s="24" t="s">
        <v>1076</v>
      </c>
      <c r="C57" s="6" t="s">
        <v>1077</v>
      </c>
      <c r="D57" s="6" t="s">
        <v>1428</v>
      </c>
      <c r="E57" s="12">
        <v>2</v>
      </c>
      <c r="F57" s="3"/>
    </row>
    <row r="58" spans="1:6" ht="45">
      <c r="A58" s="6"/>
      <c r="B58" s="24" t="s">
        <v>1078</v>
      </c>
      <c r="C58" s="6" t="s">
        <v>1079</v>
      </c>
      <c r="D58" s="6" t="s">
        <v>1428</v>
      </c>
      <c r="E58" s="12">
        <v>2</v>
      </c>
      <c r="F58" s="3"/>
    </row>
    <row r="59" spans="1:6" ht="45">
      <c r="A59" s="6"/>
      <c r="B59" s="24" t="s">
        <v>1080</v>
      </c>
      <c r="C59" s="6" t="s">
        <v>1081</v>
      </c>
      <c r="D59" s="6" t="s">
        <v>1428</v>
      </c>
      <c r="E59" s="12">
        <v>2</v>
      </c>
      <c r="F59" s="3"/>
    </row>
    <row r="60" spans="1:6" ht="30">
      <c r="A60" s="6" t="s">
        <v>1082</v>
      </c>
      <c r="B60" s="24" t="s">
        <v>1083</v>
      </c>
      <c r="C60" s="8"/>
      <c r="D60" s="6"/>
      <c r="E60" s="9"/>
      <c r="F60" s="3" t="s">
        <v>30</v>
      </c>
    </row>
    <row r="61" spans="1:6">
      <c r="A61" s="26"/>
      <c r="B61" s="24" t="s">
        <v>216</v>
      </c>
      <c r="C61" s="8"/>
      <c r="D61" s="6" t="s">
        <v>1428</v>
      </c>
      <c r="E61" s="9">
        <f>E63/E65*100</f>
        <v>0.79670329670329665</v>
      </c>
      <c r="F61" s="3"/>
    </row>
    <row r="62" spans="1:6">
      <c r="A62" s="26"/>
      <c r="B62" s="24" t="s">
        <v>273</v>
      </c>
      <c r="C62" s="8"/>
      <c r="D62" s="6" t="s">
        <v>1428</v>
      </c>
      <c r="E62" s="9">
        <f>E64/E65*100</f>
        <v>2.7472527472527472E-2</v>
      </c>
      <c r="F62" s="3"/>
    </row>
    <row r="63" spans="1:6" ht="60">
      <c r="A63" s="26"/>
      <c r="B63" s="24" t="s">
        <v>1084</v>
      </c>
      <c r="C63" s="6" t="s">
        <v>1085</v>
      </c>
      <c r="D63" s="6" t="s">
        <v>1428</v>
      </c>
      <c r="E63" s="12">
        <v>29</v>
      </c>
      <c r="F63" s="23"/>
    </row>
    <row r="64" spans="1:6" ht="60">
      <c r="A64" s="26"/>
      <c r="B64" s="24" t="s">
        <v>1086</v>
      </c>
      <c r="C64" s="6" t="s">
        <v>1087</v>
      </c>
      <c r="D64" s="6" t="s">
        <v>1428</v>
      </c>
      <c r="E64" s="12">
        <v>1</v>
      </c>
    </row>
    <row r="65" spans="1:7" ht="30">
      <c r="A65" s="26"/>
      <c r="B65" s="24" t="s">
        <v>1070</v>
      </c>
      <c r="C65" s="6" t="s">
        <v>1071</v>
      </c>
      <c r="D65" s="6" t="s">
        <v>1236</v>
      </c>
      <c r="E65" s="12">
        <v>3640</v>
      </c>
      <c r="F65" s="23"/>
      <c r="G65" s="23"/>
    </row>
    <row r="66" spans="1:7" ht="60">
      <c r="A66" s="10" t="s">
        <v>1089</v>
      </c>
      <c r="B66" s="20" t="s">
        <v>1088</v>
      </c>
      <c r="C66" s="8"/>
      <c r="D66" s="8"/>
      <c r="E66" s="8"/>
    </row>
    <row r="67" spans="1:7" ht="45">
      <c r="A67" s="6" t="s">
        <v>1091</v>
      </c>
      <c r="B67" s="24" t="s">
        <v>1090</v>
      </c>
      <c r="C67" s="8"/>
      <c r="D67" s="6" t="s">
        <v>10</v>
      </c>
      <c r="E67" s="9">
        <f>(E68+E69+E70)/(E71+E72+E73)*100</f>
        <v>100</v>
      </c>
      <c r="F67" s="3" t="s">
        <v>1104</v>
      </c>
    </row>
    <row r="68" spans="1:7" ht="49.5" customHeight="1">
      <c r="A68" s="6"/>
      <c r="B68" s="24" t="s">
        <v>1092</v>
      </c>
      <c r="C68" s="6" t="s">
        <v>1093</v>
      </c>
      <c r="D68" s="6" t="s">
        <v>1428</v>
      </c>
      <c r="E68" s="12">
        <v>2</v>
      </c>
      <c r="F68" s="23"/>
    </row>
    <row r="69" spans="1:7" ht="49.5" customHeight="1">
      <c r="A69" s="14"/>
      <c r="B69" s="24" t="s">
        <v>1094</v>
      </c>
      <c r="C69" s="14" t="s">
        <v>1097</v>
      </c>
      <c r="D69" s="14" t="s">
        <v>1428</v>
      </c>
      <c r="E69" s="48">
        <v>3</v>
      </c>
    </row>
    <row r="70" spans="1:7" ht="45">
      <c r="A70" s="14"/>
      <c r="B70" s="24" t="s">
        <v>1095</v>
      </c>
      <c r="C70" s="14" t="s">
        <v>1096</v>
      </c>
      <c r="D70" s="14" t="s">
        <v>1428</v>
      </c>
      <c r="E70" s="48">
        <v>3</v>
      </c>
      <c r="F70" s="23"/>
    </row>
    <row r="71" spans="1:7" ht="45">
      <c r="A71" s="6"/>
      <c r="B71" s="24" t="s">
        <v>1098</v>
      </c>
      <c r="C71" s="6" t="s">
        <v>1099</v>
      </c>
      <c r="D71" s="6" t="s">
        <v>1428</v>
      </c>
      <c r="E71" s="12">
        <v>2</v>
      </c>
    </row>
    <row r="72" spans="1:7" ht="30">
      <c r="A72" s="6"/>
      <c r="B72" s="24" t="s">
        <v>1100</v>
      </c>
      <c r="C72" s="14" t="s">
        <v>1101</v>
      </c>
      <c r="D72" s="14" t="s">
        <v>1428</v>
      </c>
      <c r="E72" s="48">
        <v>3</v>
      </c>
    </row>
    <row r="73" spans="1:7" ht="45">
      <c r="A73" s="6"/>
      <c r="B73" s="24" t="s">
        <v>1102</v>
      </c>
      <c r="C73" s="14" t="s">
        <v>1103</v>
      </c>
      <c r="D73" s="14" t="s">
        <v>1428</v>
      </c>
      <c r="E73" s="48">
        <v>3</v>
      </c>
    </row>
    <row r="74" spans="1:7" ht="45">
      <c r="A74" s="10" t="s">
        <v>1105</v>
      </c>
      <c r="B74" s="20" t="s">
        <v>1106</v>
      </c>
      <c r="C74" s="8"/>
      <c r="D74" s="8"/>
      <c r="E74" s="8"/>
    </row>
    <row r="75" spans="1:7" ht="45">
      <c r="A75" s="6" t="s">
        <v>1108</v>
      </c>
      <c r="B75" s="24" t="s">
        <v>1107</v>
      </c>
      <c r="C75" s="6"/>
      <c r="D75" s="6" t="s">
        <v>1430</v>
      </c>
      <c r="E75" s="9">
        <f>E76/E77</f>
        <v>16.225549450549451</v>
      </c>
      <c r="F75" s="3" t="s">
        <v>54</v>
      </c>
    </row>
    <row r="76" spans="1:7" ht="45">
      <c r="A76" s="8"/>
      <c r="B76" s="24" t="s">
        <v>1109</v>
      </c>
      <c r="C76" s="6" t="s">
        <v>1111</v>
      </c>
      <c r="D76" s="6" t="s">
        <v>1430</v>
      </c>
      <c r="E76" s="12">
        <v>59061</v>
      </c>
    </row>
    <row r="77" spans="1:7" ht="30">
      <c r="A77" s="8"/>
      <c r="B77" s="24" t="s">
        <v>1070</v>
      </c>
      <c r="C77" s="6" t="s">
        <v>1071</v>
      </c>
      <c r="D77" s="6" t="s">
        <v>1236</v>
      </c>
      <c r="E77" s="12">
        <v>3640</v>
      </c>
    </row>
    <row r="78" spans="1:7" ht="45">
      <c r="A78" s="6" t="s">
        <v>1490</v>
      </c>
      <c r="B78" s="24" t="s">
        <v>1112</v>
      </c>
      <c r="C78" s="6"/>
      <c r="D78" s="6" t="s">
        <v>10</v>
      </c>
      <c r="E78" s="9">
        <f>E79/E80*100</f>
        <v>19.503564111681143</v>
      </c>
      <c r="F78" s="3" t="s">
        <v>54</v>
      </c>
    </row>
    <row r="79" spans="1:7" ht="60">
      <c r="A79" s="8"/>
      <c r="B79" s="24" t="s">
        <v>1113</v>
      </c>
      <c r="C79" s="6" t="s">
        <v>1110</v>
      </c>
      <c r="D79" s="6" t="s">
        <v>1430</v>
      </c>
      <c r="E79" s="12">
        <v>11519</v>
      </c>
      <c r="F79" s="3"/>
    </row>
    <row r="80" spans="1:7" ht="45">
      <c r="A80" s="8"/>
      <c r="B80" s="24" t="s">
        <v>1109</v>
      </c>
      <c r="C80" s="6" t="s">
        <v>1111</v>
      </c>
      <c r="D80" s="6" t="s">
        <v>1430</v>
      </c>
      <c r="E80" s="12">
        <v>59061</v>
      </c>
      <c r="F80" s="3"/>
    </row>
    <row r="81" spans="1:6" ht="45">
      <c r="A81" s="10" t="s">
        <v>1115</v>
      </c>
      <c r="B81" s="20" t="s">
        <v>1114</v>
      </c>
      <c r="C81" s="8"/>
      <c r="D81" s="8"/>
      <c r="E81" s="8"/>
    </row>
    <row r="82" spans="1:6" ht="30">
      <c r="A82" s="6" t="s">
        <v>1116</v>
      </c>
      <c r="B82" s="24" t="s">
        <v>1117</v>
      </c>
      <c r="C82" s="8"/>
      <c r="D82" s="14" t="s">
        <v>10</v>
      </c>
      <c r="E82" s="9">
        <f>E83/E84*100</f>
        <v>0</v>
      </c>
      <c r="F82" s="3" t="s">
        <v>54</v>
      </c>
    </row>
    <row r="83" spans="1:6" ht="45">
      <c r="A83" s="6"/>
      <c r="B83" s="24" t="s">
        <v>1118</v>
      </c>
      <c r="C83" s="6" t="s">
        <v>1119</v>
      </c>
      <c r="D83" s="14" t="s">
        <v>1428</v>
      </c>
      <c r="E83" s="12">
        <v>0</v>
      </c>
      <c r="F83" s="3"/>
    </row>
    <row r="84" spans="1:6" ht="30">
      <c r="A84" s="6"/>
      <c r="B84" s="24" t="s">
        <v>1120</v>
      </c>
      <c r="C84" s="6" t="s">
        <v>1121</v>
      </c>
      <c r="D84" s="14" t="s">
        <v>1428</v>
      </c>
      <c r="E84" s="12">
        <v>2</v>
      </c>
      <c r="F84" s="3"/>
    </row>
    <row r="85" spans="1:6" ht="45">
      <c r="A85" s="10" t="s">
        <v>1123</v>
      </c>
      <c r="B85" s="20" t="s">
        <v>1122</v>
      </c>
      <c r="C85" s="8"/>
      <c r="D85" s="8"/>
      <c r="E85" s="8"/>
    </row>
    <row r="86" spans="1:6" ht="45">
      <c r="A86" s="6" t="s">
        <v>1125</v>
      </c>
      <c r="B86" s="24" t="s">
        <v>1124</v>
      </c>
      <c r="C86" s="8"/>
      <c r="D86" s="14" t="s">
        <v>10</v>
      </c>
      <c r="E86" s="9">
        <f>E87/E88*100</f>
        <v>100</v>
      </c>
      <c r="F86" s="3" t="s">
        <v>1104</v>
      </c>
    </row>
    <row r="87" spans="1:6" ht="45">
      <c r="A87" s="8"/>
      <c r="B87" s="24" t="s">
        <v>1126</v>
      </c>
      <c r="C87" s="6" t="s">
        <v>1127</v>
      </c>
      <c r="D87" s="14" t="s">
        <v>1428</v>
      </c>
      <c r="E87" s="12">
        <v>2</v>
      </c>
    </row>
    <row r="88" spans="1:6" ht="45">
      <c r="A88" s="8"/>
      <c r="B88" s="24" t="s">
        <v>1080</v>
      </c>
      <c r="C88" s="6" t="s">
        <v>1081</v>
      </c>
      <c r="D88" s="14" t="s">
        <v>1428</v>
      </c>
      <c r="E88" s="12">
        <v>2</v>
      </c>
    </row>
    <row r="89" spans="1:6" ht="45">
      <c r="A89" s="6" t="s">
        <v>1128</v>
      </c>
      <c r="B89" s="24" t="s">
        <v>1129</v>
      </c>
      <c r="C89" s="6"/>
      <c r="D89" s="14" t="s">
        <v>10</v>
      </c>
      <c r="E89" s="9">
        <f>E90/E91*100</f>
        <v>100</v>
      </c>
      <c r="F89" s="3" t="s">
        <v>1104</v>
      </c>
    </row>
    <row r="90" spans="1:6" ht="45">
      <c r="A90" s="8"/>
      <c r="B90" s="24" t="s">
        <v>1130</v>
      </c>
      <c r="C90" s="6" t="s">
        <v>1131</v>
      </c>
      <c r="D90" s="14" t="s">
        <v>1428</v>
      </c>
      <c r="E90" s="12">
        <v>2</v>
      </c>
    </row>
    <row r="91" spans="1:6" ht="45">
      <c r="A91" s="8"/>
      <c r="B91" s="24" t="s">
        <v>1080</v>
      </c>
      <c r="C91" s="6" t="s">
        <v>1121</v>
      </c>
      <c r="D91" s="14" t="s">
        <v>1428</v>
      </c>
      <c r="E91" s="12">
        <v>2</v>
      </c>
    </row>
    <row r="92" spans="1:6" ht="45">
      <c r="A92" s="6" t="s">
        <v>1132</v>
      </c>
      <c r="B92" s="24" t="s">
        <v>1133</v>
      </c>
      <c r="C92" s="6"/>
      <c r="D92" s="14" t="s">
        <v>10</v>
      </c>
      <c r="E92" s="9">
        <f>E93/E94*100</f>
        <v>0</v>
      </c>
      <c r="F92" s="3" t="s">
        <v>1104</v>
      </c>
    </row>
    <row r="93" spans="1:6" ht="45">
      <c r="A93" s="8"/>
      <c r="B93" s="24" t="s">
        <v>1134</v>
      </c>
      <c r="C93" s="6" t="s">
        <v>1135</v>
      </c>
      <c r="D93" s="14" t="s">
        <v>1428</v>
      </c>
      <c r="E93" s="12">
        <v>0</v>
      </c>
    </row>
    <row r="94" spans="1:6" ht="45">
      <c r="A94" s="8"/>
      <c r="B94" s="24" t="s">
        <v>1080</v>
      </c>
      <c r="C94" s="6" t="s">
        <v>1081</v>
      </c>
      <c r="D94" s="14" t="s">
        <v>1428</v>
      </c>
      <c r="E94" s="12">
        <v>2</v>
      </c>
    </row>
    <row r="95" spans="1:6" ht="45">
      <c r="A95" s="6" t="s">
        <v>1136</v>
      </c>
      <c r="B95" s="24" t="s">
        <v>1137</v>
      </c>
      <c r="C95" s="6"/>
      <c r="D95" s="14" t="s">
        <v>10</v>
      </c>
      <c r="E95" s="9">
        <f>E96/E97*100</f>
        <v>0</v>
      </c>
      <c r="F95" s="3" t="s">
        <v>1104</v>
      </c>
    </row>
    <row r="96" spans="1:6" ht="45">
      <c r="A96" s="8"/>
      <c r="B96" s="24" t="s">
        <v>1138</v>
      </c>
      <c r="C96" s="6" t="s">
        <v>1139</v>
      </c>
      <c r="D96" s="14" t="s">
        <v>1428</v>
      </c>
      <c r="E96" s="12">
        <v>0</v>
      </c>
    </row>
    <row r="97" spans="1:6" ht="45">
      <c r="A97" s="8"/>
      <c r="B97" s="24" t="s">
        <v>1080</v>
      </c>
      <c r="C97" s="6" t="s">
        <v>1081</v>
      </c>
      <c r="D97" s="14" t="s">
        <v>1428</v>
      </c>
      <c r="E97" s="12">
        <v>2</v>
      </c>
    </row>
    <row r="98" spans="1:6" ht="30">
      <c r="A98" s="10" t="s">
        <v>1141</v>
      </c>
      <c r="B98" s="20" t="s">
        <v>1140</v>
      </c>
      <c r="C98" s="8"/>
      <c r="D98" s="8"/>
      <c r="E98" s="8"/>
    </row>
    <row r="99" spans="1:6" ht="90">
      <c r="A99" s="6" t="s">
        <v>1142</v>
      </c>
      <c r="B99" s="24" t="s">
        <v>1461</v>
      </c>
      <c r="C99" s="8"/>
      <c r="D99" s="14"/>
      <c r="E99" s="9"/>
      <c r="F99" s="3" t="s">
        <v>115</v>
      </c>
    </row>
    <row r="100" spans="1:6" ht="90">
      <c r="A100" s="6"/>
      <c r="B100" s="44" t="s">
        <v>1462</v>
      </c>
      <c r="C100" s="6" t="s">
        <v>1143</v>
      </c>
      <c r="D100" s="14" t="s">
        <v>10</v>
      </c>
      <c r="E100" s="9" t="e">
        <f>E104/$E$108*100</f>
        <v>#DIV/0!</v>
      </c>
      <c r="F100" s="3"/>
    </row>
    <row r="101" spans="1:6" ht="90">
      <c r="A101" s="6"/>
      <c r="B101" s="44" t="s">
        <v>1463</v>
      </c>
      <c r="C101" s="6" t="s">
        <v>1143</v>
      </c>
      <c r="D101" s="14" t="s">
        <v>10</v>
      </c>
      <c r="E101" s="9" t="e">
        <f>E105/$E$108*100</f>
        <v>#DIV/0!</v>
      </c>
      <c r="F101" s="3"/>
    </row>
    <row r="102" spans="1:6" ht="90">
      <c r="A102" s="6"/>
      <c r="B102" s="44" t="s">
        <v>1464</v>
      </c>
      <c r="C102" s="6" t="s">
        <v>1143</v>
      </c>
      <c r="D102" s="14" t="s">
        <v>10</v>
      </c>
      <c r="E102" s="9" t="e">
        <f>E106/$E$108*100</f>
        <v>#DIV/0!</v>
      </c>
      <c r="F102" s="3"/>
    </row>
    <row r="103" spans="1:6" ht="90">
      <c r="A103" s="6"/>
      <c r="B103" s="44" t="s">
        <v>1465</v>
      </c>
      <c r="C103" s="6" t="s">
        <v>1143</v>
      </c>
      <c r="D103" s="14" t="s">
        <v>10</v>
      </c>
      <c r="E103" s="9" t="e">
        <f>E107/$E$108*100</f>
        <v>#DIV/0!</v>
      </c>
      <c r="F103" s="3"/>
    </row>
    <row r="104" spans="1:6" ht="90">
      <c r="A104" s="6"/>
      <c r="B104" s="44" t="s">
        <v>1462</v>
      </c>
      <c r="C104" s="6" t="s">
        <v>1143</v>
      </c>
      <c r="D104" s="14" t="s">
        <v>1236</v>
      </c>
      <c r="E104" s="12"/>
      <c r="F104" s="3"/>
    </row>
    <row r="105" spans="1:6" ht="90">
      <c r="A105" s="6"/>
      <c r="B105" s="44" t="s">
        <v>1463</v>
      </c>
      <c r="C105" s="6" t="s">
        <v>1143</v>
      </c>
      <c r="D105" s="14" t="s">
        <v>1236</v>
      </c>
      <c r="E105" s="12"/>
      <c r="F105" s="3"/>
    </row>
    <row r="106" spans="1:6" ht="90">
      <c r="A106" s="6"/>
      <c r="B106" s="44" t="s">
        <v>1464</v>
      </c>
      <c r="C106" s="6" t="s">
        <v>1143</v>
      </c>
      <c r="D106" s="14" t="s">
        <v>1236</v>
      </c>
      <c r="E106" s="12"/>
      <c r="F106" s="3"/>
    </row>
    <row r="107" spans="1:6" ht="90">
      <c r="A107" s="6"/>
      <c r="B107" s="44" t="s">
        <v>1465</v>
      </c>
      <c r="C107" s="6" t="s">
        <v>1143</v>
      </c>
      <c r="D107" s="14" t="s">
        <v>1236</v>
      </c>
      <c r="E107" s="12"/>
      <c r="F107" s="3"/>
    </row>
    <row r="108" spans="1:6" ht="90">
      <c r="A108" s="6"/>
      <c r="B108" s="24" t="s">
        <v>1487</v>
      </c>
      <c r="C108" s="6" t="s">
        <v>1143</v>
      </c>
      <c r="D108" s="14" t="s">
        <v>1236</v>
      </c>
      <c r="E108" s="12"/>
      <c r="F108" s="3"/>
    </row>
  </sheetData>
  <mergeCells count="8">
    <mergeCell ref="A38:A39"/>
    <mergeCell ref="B38:B39"/>
    <mergeCell ref="A3:E3"/>
    <mergeCell ref="A4:E4"/>
    <mergeCell ref="A7:E7"/>
    <mergeCell ref="A8:E8"/>
    <mergeCell ref="A11:A14"/>
    <mergeCell ref="B11:B14"/>
  </mergeCells>
  <pageMargins left="0.70866141732283472" right="0.70866141732283472" top="0.74803149606299213" bottom="0.74803149606299213" header="0.31496062992125984" footer="0.31496062992125984"/>
  <pageSetup paperSize="9" scale="47" fitToHeight="3" orientation="portrait"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3:F76"/>
  <sheetViews>
    <sheetView workbookViewId="0">
      <selection activeCell="E14" sqref="E14"/>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28"/>
    </row>
    <row r="5" spans="1:6">
      <c r="A5" s="1"/>
      <c r="B5" s="1"/>
      <c r="C5" s="1"/>
      <c r="D5" s="1"/>
      <c r="E5" s="1"/>
      <c r="F5" s="1"/>
    </row>
    <row r="6" spans="1:6" ht="30">
      <c r="A6" s="4" t="s">
        <v>7</v>
      </c>
      <c r="B6" s="4" t="s">
        <v>501</v>
      </c>
      <c r="C6" s="5" t="s">
        <v>11</v>
      </c>
      <c r="D6" s="5" t="s">
        <v>12</v>
      </c>
      <c r="E6" s="5" t="s">
        <v>2</v>
      </c>
      <c r="F6" s="2" t="s">
        <v>17</v>
      </c>
    </row>
    <row r="7" spans="1:6">
      <c r="A7" s="52" t="s">
        <v>1011</v>
      </c>
      <c r="B7" s="52"/>
      <c r="C7" s="52"/>
      <c r="D7" s="52"/>
      <c r="E7" s="52"/>
    </row>
    <row r="8" spans="1:6">
      <c r="A8" s="52" t="s">
        <v>1144</v>
      </c>
      <c r="B8" s="52"/>
      <c r="C8" s="52"/>
      <c r="D8" s="52"/>
      <c r="E8" s="52"/>
    </row>
    <row r="9" spans="1:6" ht="30">
      <c r="A9" s="10" t="s">
        <v>1146</v>
      </c>
      <c r="B9" s="20" t="s">
        <v>1145</v>
      </c>
      <c r="C9" s="7"/>
      <c r="D9" s="8"/>
      <c r="E9" s="8"/>
    </row>
    <row r="10" spans="1:6" ht="60">
      <c r="A10" s="6" t="s">
        <v>1150</v>
      </c>
      <c r="B10" s="24" t="s">
        <v>1147</v>
      </c>
      <c r="C10" s="7"/>
      <c r="D10" s="6" t="s">
        <v>10</v>
      </c>
      <c r="E10" s="9" t="e">
        <f>E11/E12*100</f>
        <v>#DIV/0!</v>
      </c>
      <c r="F10" s="3" t="s">
        <v>54</v>
      </c>
    </row>
    <row r="11" spans="1:6" ht="45" customHeight="1">
      <c r="A11" s="6"/>
      <c r="B11" s="24" t="s">
        <v>1148</v>
      </c>
      <c r="C11" s="6" t="s">
        <v>166</v>
      </c>
      <c r="D11" s="6" t="s">
        <v>1236</v>
      </c>
      <c r="E11" s="6"/>
    </row>
    <row r="12" spans="1:6" ht="45" customHeight="1">
      <c r="A12" s="6"/>
      <c r="B12" s="24" t="s">
        <v>1149</v>
      </c>
      <c r="C12" s="6" t="s">
        <v>166</v>
      </c>
      <c r="D12" s="6" t="s">
        <v>1236</v>
      </c>
      <c r="E12" s="6"/>
    </row>
    <row r="13" spans="1:6" ht="30">
      <c r="A13" s="6" t="s">
        <v>1152</v>
      </c>
      <c r="B13" s="24" t="s">
        <v>1151</v>
      </c>
      <c r="C13" s="6"/>
      <c r="D13" s="6" t="s">
        <v>10</v>
      </c>
      <c r="E13" s="9" t="e">
        <f>1/E14*E21</f>
        <v>#DIV/0!</v>
      </c>
      <c r="F13" s="3" t="s">
        <v>115</v>
      </c>
    </row>
    <row r="14" spans="1:6" ht="105">
      <c r="A14" s="6"/>
      <c r="B14" s="24" t="s">
        <v>1161</v>
      </c>
      <c r="C14" s="6" t="s">
        <v>1154</v>
      </c>
      <c r="D14" s="6"/>
      <c r="E14" s="6">
        <f>E15+E16+E17+E18+E19+E20</f>
        <v>0</v>
      </c>
    </row>
    <row r="15" spans="1:6">
      <c r="A15" s="6"/>
      <c r="B15" s="24" t="s">
        <v>1155</v>
      </c>
      <c r="C15" s="6"/>
      <c r="D15" s="6" t="s">
        <v>1236</v>
      </c>
      <c r="E15" s="6"/>
    </row>
    <row r="16" spans="1:6" ht="45">
      <c r="A16" s="39"/>
      <c r="B16" s="24" t="s">
        <v>1156</v>
      </c>
      <c r="C16" s="6"/>
      <c r="D16" s="6" t="s">
        <v>1236</v>
      </c>
      <c r="E16" s="6"/>
    </row>
    <row r="17" spans="1:6" ht="45">
      <c r="A17" s="39"/>
      <c r="B17" s="24" t="s">
        <v>1157</v>
      </c>
      <c r="C17" s="6"/>
      <c r="D17" s="6" t="s">
        <v>1236</v>
      </c>
      <c r="E17" s="6"/>
    </row>
    <row r="18" spans="1:6" ht="45">
      <c r="A18" s="39"/>
      <c r="B18" s="24" t="s">
        <v>1158</v>
      </c>
      <c r="C18" s="6"/>
      <c r="D18" s="6" t="s">
        <v>1236</v>
      </c>
      <c r="E18" s="6"/>
    </row>
    <row r="19" spans="1:6" ht="30">
      <c r="A19" s="39"/>
      <c r="B19" s="24" t="s">
        <v>1159</v>
      </c>
      <c r="C19" s="6"/>
      <c r="D19" s="6" t="s">
        <v>1236</v>
      </c>
      <c r="E19" s="6"/>
    </row>
    <row r="20" spans="1:6" ht="45">
      <c r="A20" s="39"/>
      <c r="B20" s="24" t="s">
        <v>1160</v>
      </c>
      <c r="C20" s="6"/>
      <c r="D20" s="6" t="s">
        <v>1236</v>
      </c>
      <c r="E20" s="6"/>
    </row>
    <row r="21" spans="1:6" ht="105">
      <c r="A21" s="39"/>
      <c r="B21" s="24" t="s">
        <v>1153</v>
      </c>
      <c r="C21" s="6" t="s">
        <v>1154</v>
      </c>
      <c r="D21" s="6" t="s">
        <v>1236</v>
      </c>
      <c r="E21" s="6"/>
    </row>
    <row r="22" spans="1:6" ht="45">
      <c r="A22" s="6" t="s">
        <v>1162</v>
      </c>
      <c r="B22" s="24" t="s">
        <v>1163</v>
      </c>
      <c r="C22" s="6"/>
      <c r="D22" s="6" t="s">
        <v>10</v>
      </c>
      <c r="E22" s="9" t="e">
        <f>E23/E24*100</f>
        <v>#DIV/0!</v>
      </c>
      <c r="F22" s="3" t="s">
        <v>54</v>
      </c>
    </row>
    <row r="23" spans="1:6" ht="30">
      <c r="A23" s="39"/>
      <c r="B23" s="24" t="s">
        <v>1164</v>
      </c>
      <c r="C23" s="6" t="s">
        <v>1165</v>
      </c>
      <c r="D23" s="6" t="s">
        <v>1236</v>
      </c>
      <c r="E23" s="6"/>
    </row>
    <row r="24" spans="1:6" ht="30">
      <c r="A24" s="39"/>
      <c r="B24" s="24" t="s">
        <v>1166</v>
      </c>
      <c r="C24" s="6" t="s">
        <v>1167</v>
      </c>
      <c r="D24" s="6" t="s">
        <v>1236</v>
      </c>
      <c r="E24" s="6"/>
    </row>
    <row r="25" spans="1:6" ht="30">
      <c r="A25" s="10" t="s">
        <v>1168</v>
      </c>
      <c r="B25" s="20" t="s">
        <v>1169</v>
      </c>
      <c r="C25" s="8"/>
      <c r="D25" s="6"/>
      <c r="E25" s="12"/>
    </row>
    <row r="26" spans="1:6" ht="60">
      <c r="A26" s="6" t="s">
        <v>1171</v>
      </c>
      <c r="B26" s="24" t="s">
        <v>1170</v>
      </c>
      <c r="C26" s="8"/>
      <c r="D26" s="6" t="s">
        <v>10</v>
      </c>
      <c r="E26" s="9" t="e">
        <f>E27/E28*100</f>
        <v>#DIV/0!</v>
      </c>
      <c r="F26" s="3" t="s">
        <v>54</v>
      </c>
    </row>
    <row r="27" spans="1:6" ht="45">
      <c r="A27" s="6"/>
      <c r="B27" s="24" t="s">
        <v>1172</v>
      </c>
      <c r="C27" s="6" t="s">
        <v>1173</v>
      </c>
      <c r="D27" s="6" t="s">
        <v>1236</v>
      </c>
      <c r="E27" s="12"/>
      <c r="F27" s="3"/>
    </row>
    <row r="28" spans="1:6" ht="30">
      <c r="A28" s="6"/>
      <c r="B28" s="24" t="s">
        <v>1164</v>
      </c>
      <c r="C28" s="6" t="s">
        <v>1174</v>
      </c>
      <c r="D28" s="6" t="s">
        <v>1236</v>
      </c>
      <c r="E28" s="12"/>
      <c r="F28" s="3"/>
    </row>
    <row r="29" spans="1:6" ht="45">
      <c r="A29" s="10" t="s">
        <v>1175</v>
      </c>
      <c r="B29" s="20" t="s">
        <v>1176</v>
      </c>
      <c r="C29" s="8"/>
      <c r="D29" s="8"/>
      <c r="E29" s="8"/>
    </row>
    <row r="30" spans="1:6" ht="75">
      <c r="A30" s="6" t="s">
        <v>1177</v>
      </c>
      <c r="B30" s="24" t="s">
        <v>1178</v>
      </c>
      <c r="C30" s="8"/>
      <c r="D30" s="6"/>
      <c r="E30" s="9"/>
      <c r="F30" s="3" t="s">
        <v>753</v>
      </c>
    </row>
    <row r="31" spans="1:6">
      <c r="A31" s="6"/>
      <c r="B31" s="44" t="s">
        <v>1457</v>
      </c>
      <c r="C31" s="6"/>
      <c r="D31" s="6" t="s">
        <v>10</v>
      </c>
      <c r="E31" s="9" t="e">
        <f>E33/E35*100</f>
        <v>#DIV/0!</v>
      </c>
      <c r="F31" s="3"/>
    </row>
    <row r="32" spans="1:6">
      <c r="A32" s="6"/>
      <c r="B32" s="44" t="s">
        <v>1458</v>
      </c>
      <c r="C32" s="6"/>
      <c r="D32" s="6" t="s">
        <v>10</v>
      </c>
      <c r="E32" s="9" t="e">
        <f>E34/E35*100</f>
        <v>#DIV/0!</v>
      </c>
      <c r="F32" s="3"/>
    </row>
    <row r="33" spans="1:6" ht="75">
      <c r="A33" s="6"/>
      <c r="B33" s="24" t="s">
        <v>1179</v>
      </c>
      <c r="C33" s="6" t="s">
        <v>166</v>
      </c>
      <c r="D33" s="6" t="s">
        <v>1236</v>
      </c>
      <c r="E33" s="12"/>
      <c r="F33" s="3"/>
    </row>
    <row r="34" spans="1:6" ht="75">
      <c r="A34" s="6"/>
      <c r="B34" s="24" t="s">
        <v>1180</v>
      </c>
      <c r="C34" s="6" t="s">
        <v>166</v>
      </c>
      <c r="D34" s="6" t="s">
        <v>1236</v>
      </c>
      <c r="E34" s="12"/>
      <c r="F34" s="3"/>
    </row>
    <row r="35" spans="1:6" ht="60">
      <c r="A35" s="6"/>
      <c r="B35" s="24" t="s">
        <v>1181</v>
      </c>
      <c r="C35" s="6" t="s">
        <v>166</v>
      </c>
      <c r="D35" s="6" t="s">
        <v>1236</v>
      </c>
      <c r="E35" s="12"/>
      <c r="F35" s="3"/>
    </row>
    <row r="36" spans="1:6" ht="60">
      <c r="A36" s="10" t="s">
        <v>1182</v>
      </c>
      <c r="B36" s="20" t="s">
        <v>1183</v>
      </c>
      <c r="C36" s="8"/>
      <c r="D36" s="6"/>
      <c r="E36" s="8"/>
    </row>
    <row r="37" spans="1:6" ht="75">
      <c r="A37" s="6" t="s">
        <v>1185</v>
      </c>
      <c r="B37" s="24" t="s">
        <v>1184</v>
      </c>
      <c r="C37" s="8"/>
      <c r="D37" s="6" t="s">
        <v>10</v>
      </c>
      <c r="E37" s="9" t="e">
        <f>E38/E39*100</f>
        <v>#DIV/0!</v>
      </c>
      <c r="F37" s="3" t="s">
        <v>1188</v>
      </c>
    </row>
    <row r="38" spans="1:6" ht="60">
      <c r="A38" s="6"/>
      <c r="B38" s="24" t="s">
        <v>1186</v>
      </c>
      <c r="C38" s="6" t="s">
        <v>166</v>
      </c>
      <c r="D38" s="6" t="s">
        <v>1430</v>
      </c>
      <c r="E38" s="12"/>
      <c r="F38" s="23"/>
    </row>
    <row r="39" spans="1:6" ht="45">
      <c r="A39" s="6"/>
      <c r="B39" s="24" t="s">
        <v>1187</v>
      </c>
      <c r="C39" s="6" t="s">
        <v>166</v>
      </c>
      <c r="D39" s="6" t="s">
        <v>1430</v>
      </c>
      <c r="E39" s="12"/>
    </row>
    <row r="40" spans="1:6" ht="60">
      <c r="A40" s="6" t="s">
        <v>1190</v>
      </c>
      <c r="B40" s="24" t="s">
        <v>1189</v>
      </c>
      <c r="C40" s="8"/>
      <c r="D40" s="6"/>
      <c r="E40" s="9"/>
      <c r="F40" s="3" t="s">
        <v>753</v>
      </c>
    </row>
    <row r="41" spans="1:6">
      <c r="A41" s="6"/>
      <c r="B41" s="24" t="s">
        <v>216</v>
      </c>
      <c r="C41" s="8"/>
      <c r="D41" s="6" t="s">
        <v>1428</v>
      </c>
      <c r="E41" s="9" t="e">
        <f>E43/E45*100</f>
        <v>#DIV/0!</v>
      </c>
      <c r="F41" s="3"/>
    </row>
    <row r="42" spans="1:6">
      <c r="A42" s="6"/>
      <c r="B42" s="24" t="s">
        <v>273</v>
      </c>
      <c r="C42" s="8"/>
      <c r="D42" s="6" t="s">
        <v>1428</v>
      </c>
      <c r="E42" s="9" t="e">
        <f>E44/E45*100</f>
        <v>#DIV/0!</v>
      </c>
      <c r="F42" s="3"/>
    </row>
    <row r="43" spans="1:6" ht="45">
      <c r="A43" s="6"/>
      <c r="B43" s="24" t="s">
        <v>1191</v>
      </c>
      <c r="C43" s="6" t="s">
        <v>166</v>
      </c>
      <c r="D43" s="6" t="s">
        <v>1428</v>
      </c>
      <c r="E43" s="12"/>
      <c r="F43" s="3"/>
    </row>
    <row r="44" spans="1:6" ht="60">
      <c r="A44" s="6"/>
      <c r="B44" s="24" t="s">
        <v>1192</v>
      </c>
      <c r="C44" s="6" t="s">
        <v>166</v>
      </c>
      <c r="D44" s="6" t="s">
        <v>1428</v>
      </c>
      <c r="E44" s="12"/>
      <c r="F44" s="3"/>
    </row>
    <row r="45" spans="1:6" ht="45">
      <c r="A45" s="6"/>
      <c r="B45" s="24" t="s">
        <v>1193</v>
      </c>
      <c r="C45" s="6" t="s">
        <v>166</v>
      </c>
      <c r="D45" s="6" t="s">
        <v>1236</v>
      </c>
      <c r="E45" s="12"/>
      <c r="F45" s="3"/>
    </row>
    <row r="46" spans="1:6" ht="60">
      <c r="A46" s="10" t="s">
        <v>1194</v>
      </c>
      <c r="B46" s="20" t="s">
        <v>1195</v>
      </c>
      <c r="C46" s="8"/>
      <c r="D46" s="8"/>
      <c r="E46" s="8"/>
    </row>
    <row r="47" spans="1:6" ht="75">
      <c r="A47" s="6" t="s">
        <v>1197</v>
      </c>
      <c r="B47" s="24" t="s">
        <v>1196</v>
      </c>
      <c r="C47" s="8"/>
      <c r="D47" s="6"/>
      <c r="E47" s="9"/>
      <c r="F47" s="3" t="s">
        <v>753</v>
      </c>
    </row>
    <row r="48" spans="1:6">
      <c r="A48" s="6"/>
      <c r="B48" s="24" t="s">
        <v>1198</v>
      </c>
      <c r="C48" s="8"/>
      <c r="D48" s="6" t="s">
        <v>10</v>
      </c>
      <c r="E48" s="9" t="e">
        <f>E51/E54*100</f>
        <v>#DIV/0!</v>
      </c>
      <c r="F48" s="3"/>
    </row>
    <row r="49" spans="1:6">
      <c r="A49" s="6"/>
      <c r="B49" s="24" t="s">
        <v>682</v>
      </c>
      <c r="C49" s="8"/>
      <c r="D49" s="6" t="s">
        <v>10</v>
      </c>
      <c r="E49" s="9" t="e">
        <f t="shared" ref="E49:E50" si="0">E52/E55*100</f>
        <v>#DIV/0!</v>
      </c>
      <c r="F49" s="3"/>
    </row>
    <row r="50" spans="1:6">
      <c r="A50" s="6"/>
      <c r="B50" s="24" t="s">
        <v>702</v>
      </c>
      <c r="C50" s="8"/>
      <c r="D50" s="6" t="s">
        <v>10</v>
      </c>
      <c r="E50" s="9" t="e">
        <f t="shared" si="0"/>
        <v>#DIV/0!</v>
      </c>
      <c r="F50" s="3"/>
    </row>
    <row r="51" spans="1:6" ht="49.5" customHeight="1">
      <c r="A51" s="6"/>
      <c r="B51" s="24" t="s">
        <v>1199</v>
      </c>
      <c r="C51" s="6" t="s">
        <v>166</v>
      </c>
      <c r="D51" s="6" t="s">
        <v>1428</v>
      </c>
      <c r="E51" s="12"/>
      <c r="F51" s="23"/>
    </row>
    <row r="52" spans="1:6" ht="49.5" customHeight="1">
      <c r="A52" s="6"/>
      <c r="B52" s="24" t="s">
        <v>1200</v>
      </c>
      <c r="C52" s="6" t="s">
        <v>166</v>
      </c>
      <c r="D52" s="6" t="s">
        <v>1428</v>
      </c>
      <c r="E52" s="12"/>
    </row>
    <row r="53" spans="1:6" ht="45">
      <c r="A53" s="6"/>
      <c r="B53" s="24" t="s">
        <v>1201</v>
      </c>
      <c r="C53" s="6" t="s">
        <v>166</v>
      </c>
      <c r="D53" s="6" t="s">
        <v>1428</v>
      </c>
      <c r="E53" s="12"/>
      <c r="F53" s="23"/>
    </row>
    <row r="54" spans="1:6" ht="45">
      <c r="A54" s="6"/>
      <c r="B54" s="24" t="s">
        <v>1202</v>
      </c>
      <c r="C54" s="6" t="s">
        <v>166</v>
      </c>
      <c r="D54" s="6" t="s">
        <v>1428</v>
      </c>
      <c r="E54" s="12"/>
    </row>
    <row r="55" spans="1:6" ht="60">
      <c r="A55" s="6"/>
      <c r="B55" s="24" t="s">
        <v>1203</v>
      </c>
      <c r="C55" s="6" t="s">
        <v>166</v>
      </c>
      <c r="D55" s="6" t="s">
        <v>1428</v>
      </c>
      <c r="E55" s="12"/>
    </row>
    <row r="56" spans="1:6" ht="60">
      <c r="A56" s="6"/>
      <c r="B56" s="24" t="s">
        <v>1204</v>
      </c>
      <c r="C56" s="6" t="s">
        <v>166</v>
      </c>
      <c r="D56" s="6" t="s">
        <v>1428</v>
      </c>
      <c r="E56" s="12"/>
    </row>
    <row r="57" spans="1:6" ht="30">
      <c r="A57" s="10" t="s">
        <v>1205</v>
      </c>
      <c r="B57" s="20" t="s">
        <v>1206</v>
      </c>
      <c r="C57" s="8"/>
      <c r="D57" s="8"/>
      <c r="E57" s="8"/>
    </row>
    <row r="58" spans="1:6" ht="60">
      <c r="A58" s="6" t="s">
        <v>1208</v>
      </c>
      <c r="B58" s="24" t="s">
        <v>1207</v>
      </c>
      <c r="C58" s="6"/>
      <c r="D58" s="14" t="s">
        <v>10</v>
      </c>
      <c r="E58" s="9" t="e">
        <f>E59/E60*100</f>
        <v>#DIV/0!</v>
      </c>
      <c r="F58" s="3" t="s">
        <v>753</v>
      </c>
    </row>
    <row r="59" spans="1:6" ht="30">
      <c r="A59" s="8"/>
      <c r="B59" s="24" t="s">
        <v>1209</v>
      </c>
      <c r="C59" s="6" t="s">
        <v>166</v>
      </c>
      <c r="D59" s="14" t="s">
        <v>1236</v>
      </c>
      <c r="E59" s="12"/>
    </row>
    <row r="60" spans="1:6" ht="30">
      <c r="A60" s="8"/>
      <c r="B60" s="24" t="s">
        <v>1210</v>
      </c>
      <c r="C60" s="6" t="s">
        <v>166</v>
      </c>
      <c r="D60" s="14" t="s">
        <v>1236</v>
      </c>
      <c r="E60" s="12"/>
    </row>
    <row r="61" spans="1:6" ht="45">
      <c r="A61" s="10" t="s">
        <v>1211</v>
      </c>
      <c r="B61" s="20" t="s">
        <v>1212</v>
      </c>
      <c r="C61" s="8"/>
      <c r="D61" s="8"/>
      <c r="E61" s="8"/>
    </row>
    <row r="62" spans="1:6" ht="60">
      <c r="A62" s="6" t="s">
        <v>1214</v>
      </c>
      <c r="B62" s="24" t="s">
        <v>1213</v>
      </c>
      <c r="C62" s="6"/>
      <c r="D62" s="14" t="s">
        <v>10</v>
      </c>
      <c r="E62" s="9" t="e">
        <f>E63/E64*100</f>
        <v>#DIV/0!</v>
      </c>
      <c r="F62" s="3" t="s">
        <v>753</v>
      </c>
    </row>
    <row r="63" spans="1:6" ht="45">
      <c r="A63" s="6"/>
      <c r="B63" s="24" t="s">
        <v>1215</v>
      </c>
      <c r="C63" s="6" t="s">
        <v>166</v>
      </c>
      <c r="D63" s="14" t="s">
        <v>1430</v>
      </c>
      <c r="E63" s="12"/>
      <c r="F63" s="3"/>
    </row>
    <row r="64" spans="1:6" ht="45">
      <c r="A64" s="6"/>
      <c r="B64" s="24" t="s">
        <v>1216</v>
      </c>
      <c r="C64" s="6" t="s">
        <v>166</v>
      </c>
      <c r="D64" s="14" t="s">
        <v>1430</v>
      </c>
      <c r="E64" s="12"/>
      <c r="F64" s="3"/>
    </row>
    <row r="65" spans="1:6" ht="45">
      <c r="A65" s="10" t="s">
        <v>1217</v>
      </c>
      <c r="B65" s="20" t="s">
        <v>1218</v>
      </c>
      <c r="C65" s="8"/>
      <c r="D65" s="8"/>
      <c r="E65" s="8"/>
    </row>
    <row r="66" spans="1:6" ht="60">
      <c r="A66" s="6" t="s">
        <v>1219</v>
      </c>
      <c r="B66" s="24" t="s">
        <v>1467</v>
      </c>
      <c r="C66" s="8"/>
      <c r="D66" s="14"/>
      <c r="E66" s="9"/>
      <c r="F66" s="3" t="s">
        <v>753</v>
      </c>
    </row>
    <row r="67" spans="1:6">
      <c r="A67" s="8"/>
      <c r="B67" s="24" t="s">
        <v>743</v>
      </c>
      <c r="C67" s="6"/>
      <c r="D67" s="14" t="s">
        <v>10</v>
      </c>
      <c r="E67" s="9" t="e">
        <f>E69/E71*100</f>
        <v>#DIV/0!</v>
      </c>
    </row>
    <row r="68" spans="1:6">
      <c r="A68" s="8"/>
      <c r="B68" s="24" t="s">
        <v>748</v>
      </c>
      <c r="C68" s="6"/>
      <c r="D68" s="14" t="s">
        <v>10</v>
      </c>
      <c r="E68" s="9" t="e">
        <f>E70/E72*100</f>
        <v>#DIV/0!</v>
      </c>
    </row>
    <row r="69" spans="1:6" ht="60">
      <c r="A69" s="8"/>
      <c r="B69" s="24" t="s">
        <v>1220</v>
      </c>
      <c r="C69" s="6" t="s">
        <v>166</v>
      </c>
      <c r="D69" s="14" t="s">
        <v>1427</v>
      </c>
      <c r="E69" s="12"/>
    </row>
    <row r="70" spans="1:6" ht="45">
      <c r="A70" s="8"/>
      <c r="B70" s="24" t="s">
        <v>1221</v>
      </c>
      <c r="C70" s="6" t="s">
        <v>166</v>
      </c>
      <c r="D70" s="14" t="s">
        <v>1427</v>
      </c>
      <c r="E70" s="12"/>
    </row>
    <row r="71" spans="1:6" ht="45">
      <c r="A71" s="8"/>
      <c r="B71" s="24" t="s">
        <v>1222</v>
      </c>
      <c r="C71" s="6" t="s">
        <v>166</v>
      </c>
      <c r="D71" s="14" t="s">
        <v>1427</v>
      </c>
      <c r="E71" s="12"/>
    </row>
    <row r="72" spans="1:6" ht="45">
      <c r="A72" s="8"/>
      <c r="B72" s="24" t="s">
        <v>1223</v>
      </c>
      <c r="C72" s="6" t="s">
        <v>166</v>
      </c>
      <c r="D72" s="14" t="s">
        <v>1427</v>
      </c>
      <c r="E72" s="12"/>
    </row>
    <row r="73" spans="1:6" ht="30">
      <c r="A73" s="10" t="s">
        <v>1224</v>
      </c>
      <c r="B73" s="20" t="s">
        <v>1225</v>
      </c>
      <c r="C73" s="8"/>
      <c r="D73" s="8"/>
      <c r="E73" s="8"/>
    </row>
    <row r="74" spans="1:6" ht="60">
      <c r="A74" s="6" t="s">
        <v>1227</v>
      </c>
      <c r="B74" s="24" t="s">
        <v>1226</v>
      </c>
      <c r="C74" s="8"/>
      <c r="D74" s="14" t="s">
        <v>10</v>
      </c>
      <c r="E74" s="9" t="e">
        <f>E75/E76*100</f>
        <v>#DIV/0!</v>
      </c>
      <c r="F74" s="3" t="s">
        <v>115</v>
      </c>
    </row>
    <row r="75" spans="1:6" ht="60">
      <c r="A75" s="6"/>
      <c r="B75" s="24" t="s">
        <v>1228</v>
      </c>
      <c r="C75" s="6" t="s">
        <v>671</v>
      </c>
      <c r="D75" s="14" t="s">
        <v>1430</v>
      </c>
      <c r="E75" s="12"/>
      <c r="F75" s="3"/>
    </row>
    <row r="76" spans="1:6" ht="60">
      <c r="A76" s="6"/>
      <c r="B76" s="24" t="s">
        <v>1229</v>
      </c>
      <c r="C76" s="6" t="s">
        <v>671</v>
      </c>
      <c r="D76" s="14" t="s">
        <v>1430</v>
      </c>
      <c r="E76" s="12"/>
      <c r="F76" s="3"/>
    </row>
  </sheetData>
  <mergeCells count="4">
    <mergeCell ref="A3:E3"/>
    <mergeCell ref="A4:E4"/>
    <mergeCell ref="A7:E7"/>
    <mergeCell ref="A8:E8"/>
  </mergeCells>
  <pageMargins left="0.70866141732283472" right="0.70866141732283472" top="0.74803149606299213" bottom="0.74803149606299213" header="0.31496062992125984" footer="0.31496062992125984"/>
  <pageSetup paperSize="9" scale="45" fitToHeight="2" orientation="portrait"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3:F59"/>
  <sheetViews>
    <sheetView workbookViewId="0"/>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28"/>
    </row>
    <row r="5" spans="1:6">
      <c r="A5" s="1"/>
      <c r="B5" s="1"/>
      <c r="C5" s="1"/>
      <c r="D5" s="1"/>
      <c r="E5" s="1"/>
      <c r="F5" s="1"/>
    </row>
    <row r="6" spans="1:6" ht="30">
      <c r="A6" s="4" t="s">
        <v>7</v>
      </c>
      <c r="B6" s="4" t="s">
        <v>501</v>
      </c>
      <c r="C6" s="5" t="s">
        <v>11</v>
      </c>
      <c r="D6" s="5" t="s">
        <v>12</v>
      </c>
      <c r="E6" s="5" t="s">
        <v>2</v>
      </c>
      <c r="F6" s="2" t="s">
        <v>17</v>
      </c>
    </row>
    <row r="7" spans="1:6">
      <c r="A7" s="52" t="s">
        <v>1230</v>
      </c>
      <c r="B7" s="52"/>
      <c r="C7" s="52"/>
      <c r="D7" s="52"/>
      <c r="E7" s="52"/>
    </row>
    <row r="8" spans="1:6">
      <c r="A8" s="52" t="s">
        <v>1231</v>
      </c>
      <c r="B8" s="52"/>
      <c r="C8" s="52"/>
      <c r="D8" s="52"/>
      <c r="E8" s="52"/>
    </row>
    <row r="9" spans="1:6" ht="30">
      <c r="A9" s="10" t="s">
        <v>1232</v>
      </c>
      <c r="B9" s="20" t="s">
        <v>1305</v>
      </c>
      <c r="C9" s="7"/>
      <c r="D9" s="8"/>
      <c r="E9" s="8"/>
    </row>
    <row r="10" spans="1:6" ht="75">
      <c r="A10" s="6" t="s">
        <v>1238</v>
      </c>
      <c r="B10" s="24" t="s">
        <v>1233</v>
      </c>
      <c r="C10" s="7"/>
      <c r="D10" s="6" t="s">
        <v>1468</v>
      </c>
      <c r="E10" s="9">
        <f>E11</f>
        <v>0</v>
      </c>
      <c r="F10" s="3" t="s">
        <v>162</v>
      </c>
    </row>
    <row r="11" spans="1:6" ht="45" customHeight="1">
      <c r="A11" s="6"/>
      <c r="B11" s="24" t="s">
        <v>1234</v>
      </c>
      <c r="C11" s="6" t="s">
        <v>1235</v>
      </c>
      <c r="D11" s="6" t="s">
        <v>1468</v>
      </c>
      <c r="E11" s="6"/>
    </row>
    <row r="12" spans="1:6" ht="60">
      <c r="A12" s="6" t="s">
        <v>1239</v>
      </c>
      <c r="B12" s="24" t="s">
        <v>1237</v>
      </c>
      <c r="C12" s="6"/>
      <c r="D12" s="6"/>
      <c r="E12" s="9"/>
      <c r="F12" s="3" t="s">
        <v>30</v>
      </c>
    </row>
    <row r="13" spans="1:6" ht="30">
      <c r="A13" s="6"/>
      <c r="B13" s="24" t="s">
        <v>216</v>
      </c>
      <c r="C13" s="6" t="s">
        <v>1240</v>
      </c>
      <c r="D13" s="6" t="s">
        <v>1468</v>
      </c>
      <c r="E13" s="6"/>
    </row>
    <row r="14" spans="1:6" ht="30">
      <c r="A14" s="6"/>
      <c r="B14" s="24" t="s">
        <v>1469</v>
      </c>
      <c r="C14" s="6" t="s">
        <v>1241</v>
      </c>
      <c r="D14" s="6" t="s">
        <v>1468</v>
      </c>
      <c r="E14" s="6"/>
    </row>
    <row r="15" spans="1:6" ht="30">
      <c r="A15" s="39"/>
      <c r="B15" s="24" t="s">
        <v>1470</v>
      </c>
      <c r="C15" s="6" t="s">
        <v>1242</v>
      </c>
      <c r="D15" s="6" t="s">
        <v>1468</v>
      </c>
      <c r="E15" s="6"/>
    </row>
    <row r="16" spans="1:6" ht="30">
      <c r="A16" s="39"/>
      <c r="B16" s="24" t="s">
        <v>1471</v>
      </c>
      <c r="C16" s="6" t="s">
        <v>1243</v>
      </c>
      <c r="D16" s="6" t="s">
        <v>1468</v>
      </c>
      <c r="E16" s="6"/>
    </row>
    <row r="17" spans="1:6" ht="45">
      <c r="A17" s="6" t="s">
        <v>1247</v>
      </c>
      <c r="B17" s="24" t="s">
        <v>1244</v>
      </c>
      <c r="C17" s="6"/>
      <c r="D17" s="6" t="s">
        <v>10</v>
      </c>
      <c r="E17" s="9" t="e">
        <f>E18/E19*100</f>
        <v>#DIV/0!</v>
      </c>
      <c r="F17" s="3" t="s">
        <v>30</v>
      </c>
    </row>
    <row r="18" spans="1:6" ht="45">
      <c r="A18" s="39"/>
      <c r="B18" s="24" t="s">
        <v>1245</v>
      </c>
      <c r="C18" s="6" t="s">
        <v>1240</v>
      </c>
      <c r="D18" s="6" t="s">
        <v>1236</v>
      </c>
      <c r="E18" s="6"/>
    </row>
    <row r="19" spans="1:6" ht="30">
      <c r="A19" s="39"/>
      <c r="B19" s="24" t="s">
        <v>1246</v>
      </c>
      <c r="C19" s="6" t="s">
        <v>1167</v>
      </c>
      <c r="D19" s="6" t="s">
        <v>1236</v>
      </c>
      <c r="E19" s="6"/>
    </row>
    <row r="20" spans="1:6" ht="30">
      <c r="A20" s="10" t="s">
        <v>1248</v>
      </c>
      <c r="B20" s="20" t="s">
        <v>1249</v>
      </c>
      <c r="C20" s="8"/>
      <c r="D20" s="6"/>
      <c r="E20" s="12"/>
    </row>
    <row r="21" spans="1:6" ht="60">
      <c r="A21" s="6" t="s">
        <v>1251</v>
      </c>
      <c r="B21" s="24" t="s">
        <v>1250</v>
      </c>
      <c r="C21" s="8"/>
      <c r="D21" s="6" t="s">
        <v>10</v>
      </c>
      <c r="E21" s="9" t="e">
        <f>E22/E23*100</f>
        <v>#DIV/0!</v>
      </c>
      <c r="F21" s="3" t="s">
        <v>30</v>
      </c>
    </row>
    <row r="22" spans="1:6" ht="60">
      <c r="A22" s="6"/>
      <c r="B22" s="24" t="s">
        <v>1252</v>
      </c>
      <c r="C22" s="6" t="s">
        <v>1253</v>
      </c>
      <c r="D22" s="6" t="s">
        <v>1236</v>
      </c>
      <c r="E22" s="12"/>
      <c r="F22" s="3"/>
    </row>
    <row r="23" spans="1:6" ht="60">
      <c r="A23" s="6"/>
      <c r="B23" s="24" t="s">
        <v>1254</v>
      </c>
      <c r="C23" s="6" t="s">
        <v>1174</v>
      </c>
      <c r="D23" s="6" t="s">
        <v>1236</v>
      </c>
      <c r="E23" s="12"/>
      <c r="F23" s="3"/>
    </row>
    <row r="24" spans="1:6" ht="45">
      <c r="A24" s="10" t="s">
        <v>1255</v>
      </c>
      <c r="B24" s="20" t="s">
        <v>1256</v>
      </c>
      <c r="C24" s="8"/>
      <c r="D24" s="8"/>
      <c r="E24" s="8"/>
    </row>
    <row r="25" spans="1:6" ht="75">
      <c r="A25" s="6" t="s">
        <v>1258</v>
      </c>
      <c r="B25" s="24" t="s">
        <v>1257</v>
      </c>
      <c r="C25" s="8"/>
      <c r="D25" s="6" t="s">
        <v>10</v>
      </c>
      <c r="E25" s="9" t="e">
        <f>E26/E27*100</f>
        <v>#DIV/0!</v>
      </c>
      <c r="F25" s="3" t="s">
        <v>375</v>
      </c>
    </row>
    <row r="26" spans="1:6" ht="75">
      <c r="A26" s="6"/>
      <c r="B26" s="24" t="s">
        <v>1259</v>
      </c>
      <c r="C26" s="6" t="s">
        <v>166</v>
      </c>
      <c r="D26" s="6" t="s">
        <v>1236</v>
      </c>
      <c r="E26" s="12"/>
      <c r="F26" s="3"/>
    </row>
    <row r="27" spans="1:6" ht="60">
      <c r="A27" s="6"/>
      <c r="B27" s="24" t="s">
        <v>1260</v>
      </c>
      <c r="C27" s="6" t="s">
        <v>166</v>
      </c>
      <c r="D27" s="6" t="s">
        <v>1236</v>
      </c>
      <c r="E27" s="12"/>
      <c r="F27" s="3"/>
    </row>
    <row r="28" spans="1:6" ht="45">
      <c r="A28" s="10" t="s">
        <v>1261</v>
      </c>
      <c r="B28" s="20" t="s">
        <v>1262</v>
      </c>
      <c r="C28" s="8"/>
      <c r="D28" s="6"/>
      <c r="E28" s="8"/>
    </row>
    <row r="29" spans="1:6" ht="60">
      <c r="A29" s="6" t="s">
        <v>1264</v>
      </c>
      <c r="B29" s="24" t="s">
        <v>1263</v>
      </c>
      <c r="C29" s="8"/>
      <c r="D29" s="6" t="s">
        <v>10</v>
      </c>
      <c r="E29" s="9" t="e">
        <f>E30/E31*100</f>
        <v>#DIV/0!</v>
      </c>
      <c r="F29" s="3" t="s">
        <v>375</v>
      </c>
    </row>
    <row r="30" spans="1:6" ht="60">
      <c r="A30" s="6"/>
      <c r="B30" s="24" t="s">
        <v>1265</v>
      </c>
      <c r="C30" s="6" t="s">
        <v>166</v>
      </c>
      <c r="D30" s="6" t="s">
        <v>1430</v>
      </c>
      <c r="E30" s="12"/>
      <c r="F30" s="23"/>
    </row>
    <row r="31" spans="1:6" ht="45">
      <c r="A31" s="6"/>
      <c r="B31" s="24" t="s">
        <v>1266</v>
      </c>
      <c r="C31" s="6" t="s">
        <v>166</v>
      </c>
      <c r="D31" s="6" t="s">
        <v>1430</v>
      </c>
      <c r="E31" s="12"/>
    </row>
    <row r="32" spans="1:6" ht="30">
      <c r="A32" s="10" t="s">
        <v>1267</v>
      </c>
      <c r="B32" s="20" t="s">
        <v>1268</v>
      </c>
      <c r="C32" s="8"/>
      <c r="D32" s="8"/>
      <c r="E32" s="8"/>
    </row>
    <row r="33" spans="1:6" ht="60">
      <c r="A33" s="6" t="s">
        <v>1269</v>
      </c>
      <c r="B33" s="24" t="s">
        <v>1270</v>
      </c>
      <c r="C33" s="8"/>
      <c r="D33" s="6" t="s">
        <v>10</v>
      </c>
      <c r="E33" s="9" t="e">
        <f>(E34+E35)/E36*100</f>
        <v>#DIV/0!</v>
      </c>
      <c r="F33" s="3" t="s">
        <v>30</v>
      </c>
    </row>
    <row r="34" spans="1:6" ht="45">
      <c r="A34" s="6"/>
      <c r="B34" s="24" t="s">
        <v>1271</v>
      </c>
      <c r="C34" s="6" t="s">
        <v>1272</v>
      </c>
      <c r="D34" s="6" t="s">
        <v>1236</v>
      </c>
      <c r="E34" s="12"/>
      <c r="F34" s="3"/>
    </row>
    <row r="35" spans="1:6" ht="30">
      <c r="A35" s="6"/>
      <c r="B35" s="24" t="s">
        <v>1273</v>
      </c>
      <c r="C35" s="6" t="s">
        <v>1274</v>
      </c>
      <c r="D35" s="6" t="s">
        <v>1236</v>
      </c>
      <c r="E35" s="12"/>
      <c r="F35" s="3"/>
    </row>
    <row r="36" spans="1:6" ht="45">
      <c r="A36" s="6"/>
      <c r="B36" s="24" t="s">
        <v>1275</v>
      </c>
      <c r="C36" s="6" t="s">
        <v>1174</v>
      </c>
      <c r="D36" s="6" t="s">
        <v>1236</v>
      </c>
      <c r="E36" s="12"/>
      <c r="F36" s="3"/>
    </row>
    <row r="37" spans="1:6" ht="30">
      <c r="A37" s="10" t="s">
        <v>1277</v>
      </c>
      <c r="B37" s="20" t="s">
        <v>1276</v>
      </c>
      <c r="C37" s="8"/>
      <c r="D37" s="8"/>
      <c r="E37" s="8"/>
    </row>
    <row r="38" spans="1:6" ht="60">
      <c r="A38" s="6" t="s">
        <v>1279</v>
      </c>
      <c r="B38" s="24" t="s">
        <v>1278</v>
      </c>
      <c r="C38" s="6"/>
      <c r="D38" s="14" t="s">
        <v>10</v>
      </c>
      <c r="E38" s="9" t="e">
        <f>E39/E40*100</f>
        <v>#DIV/0!</v>
      </c>
      <c r="F38" s="3" t="s">
        <v>54</v>
      </c>
    </row>
    <row r="39" spans="1:6" ht="60">
      <c r="A39" s="8"/>
      <c r="B39" s="24" t="s">
        <v>1280</v>
      </c>
      <c r="C39" s="6" t="s">
        <v>671</v>
      </c>
      <c r="D39" s="6" t="s">
        <v>1236</v>
      </c>
      <c r="E39" s="12"/>
    </row>
    <row r="40" spans="1:6" ht="60">
      <c r="A40" s="8"/>
      <c r="B40" s="24" t="s">
        <v>1281</v>
      </c>
      <c r="C40" s="6" t="s">
        <v>671</v>
      </c>
      <c r="D40" s="6" t="s">
        <v>1236</v>
      </c>
      <c r="E40" s="12"/>
    </row>
    <row r="41" spans="1:6" ht="60">
      <c r="A41" s="10" t="s">
        <v>1283</v>
      </c>
      <c r="B41" s="20" t="s">
        <v>1282</v>
      </c>
      <c r="C41" s="8"/>
      <c r="D41" s="8"/>
      <c r="E41" s="8"/>
    </row>
    <row r="42" spans="1:6" ht="105">
      <c r="A42" s="6" t="s">
        <v>1285</v>
      </c>
      <c r="B42" s="24" t="s">
        <v>1284</v>
      </c>
      <c r="C42" s="6"/>
      <c r="D42" s="14"/>
      <c r="E42" s="9"/>
      <c r="F42" s="3" t="s">
        <v>375</v>
      </c>
    </row>
    <row r="43" spans="1:6" ht="30">
      <c r="A43" s="6"/>
      <c r="B43" s="24" t="s">
        <v>1474</v>
      </c>
      <c r="C43" s="6" t="s">
        <v>166</v>
      </c>
      <c r="D43" s="14" t="s">
        <v>1428</v>
      </c>
      <c r="E43" s="9"/>
      <c r="F43" s="3"/>
    </row>
    <row r="44" spans="1:6" ht="30">
      <c r="A44" s="6"/>
      <c r="B44" s="24" t="s">
        <v>682</v>
      </c>
      <c r="C44" s="6" t="s">
        <v>166</v>
      </c>
      <c r="D44" s="14" t="s">
        <v>1428</v>
      </c>
      <c r="E44" s="9"/>
      <c r="F44" s="3"/>
    </row>
    <row r="45" spans="1:6" ht="30">
      <c r="A45" s="6"/>
      <c r="B45" s="24" t="s">
        <v>1473</v>
      </c>
      <c r="C45" s="6" t="s">
        <v>166</v>
      </c>
      <c r="D45" s="14" t="s">
        <v>1428</v>
      </c>
      <c r="E45" s="9"/>
      <c r="F45" s="3"/>
    </row>
    <row r="46" spans="1:6" ht="30">
      <c r="A46" s="6"/>
      <c r="B46" s="24" t="s">
        <v>1472</v>
      </c>
      <c r="C46" s="6" t="s">
        <v>166</v>
      </c>
      <c r="D46" s="14" t="s">
        <v>1428</v>
      </c>
      <c r="E46" s="9"/>
      <c r="F46" s="3"/>
    </row>
    <row r="47" spans="1:6" ht="30">
      <c r="A47" s="6"/>
      <c r="B47" s="24" t="s">
        <v>1198</v>
      </c>
      <c r="C47" s="6" t="s">
        <v>166</v>
      </c>
      <c r="D47" s="14" t="s">
        <v>1428</v>
      </c>
      <c r="E47" s="12"/>
      <c r="F47" s="3"/>
    </row>
    <row r="48" spans="1:6" ht="30">
      <c r="A48" s="6"/>
      <c r="B48" s="24" t="s">
        <v>1475</v>
      </c>
      <c r="C48" s="6" t="s">
        <v>166</v>
      </c>
      <c r="D48" s="14" t="s">
        <v>1428</v>
      </c>
      <c r="E48" s="12"/>
      <c r="F48" s="3"/>
    </row>
    <row r="49" spans="1:6" ht="45">
      <c r="A49" s="10" t="s">
        <v>1287</v>
      </c>
      <c r="B49" s="20" t="s">
        <v>1286</v>
      </c>
      <c r="C49" s="8"/>
      <c r="D49" s="8"/>
      <c r="E49" s="8"/>
    </row>
    <row r="50" spans="1:6" ht="60">
      <c r="A50" s="6" t="s">
        <v>1289</v>
      </c>
      <c r="B50" s="24" t="s">
        <v>1288</v>
      </c>
      <c r="C50" s="8"/>
      <c r="D50" s="14"/>
      <c r="E50" s="9"/>
      <c r="F50" s="3" t="s">
        <v>115</v>
      </c>
    </row>
    <row r="51" spans="1:6">
      <c r="A51" s="8"/>
      <c r="B51" s="24" t="s">
        <v>1290</v>
      </c>
      <c r="C51" s="6"/>
      <c r="D51" s="14" t="s">
        <v>10</v>
      </c>
      <c r="E51" s="9" t="e">
        <f>E53/E55*100</f>
        <v>#DIV/0!</v>
      </c>
    </row>
    <row r="52" spans="1:6">
      <c r="A52" s="8"/>
      <c r="B52" s="44" t="s">
        <v>1476</v>
      </c>
      <c r="C52" s="6"/>
      <c r="D52" s="14" t="s">
        <v>10</v>
      </c>
      <c r="E52" s="9" t="e">
        <f>E54/E55*100</f>
        <v>#DIV/0!</v>
      </c>
    </row>
    <row r="53" spans="1:6" ht="60">
      <c r="A53" s="8"/>
      <c r="B53" s="24" t="s">
        <v>1291</v>
      </c>
      <c r="C53" s="6" t="s">
        <v>166</v>
      </c>
      <c r="D53" s="14" t="s">
        <v>1430</v>
      </c>
      <c r="E53" s="12"/>
    </row>
    <row r="54" spans="1:6" ht="60">
      <c r="A54" s="8"/>
      <c r="B54" s="24" t="s">
        <v>1292</v>
      </c>
      <c r="C54" s="6" t="s">
        <v>166</v>
      </c>
      <c r="D54" s="14" t="s">
        <v>1430</v>
      </c>
      <c r="E54" s="12"/>
    </row>
    <row r="55" spans="1:6" ht="60">
      <c r="A55" s="8"/>
      <c r="B55" s="24" t="s">
        <v>1293</v>
      </c>
      <c r="C55" s="6" t="s">
        <v>166</v>
      </c>
      <c r="D55" s="14" t="s">
        <v>1430</v>
      </c>
      <c r="E55" s="12"/>
    </row>
    <row r="56" spans="1:6" ht="30">
      <c r="A56" s="10" t="s">
        <v>1294</v>
      </c>
      <c r="B56" s="20" t="s">
        <v>1295</v>
      </c>
      <c r="C56" s="8"/>
      <c r="D56" s="8"/>
      <c r="E56" s="8"/>
    </row>
    <row r="57" spans="1:6" ht="75">
      <c r="A57" s="6" t="s">
        <v>1297</v>
      </c>
      <c r="B57" s="24" t="s">
        <v>1296</v>
      </c>
      <c r="C57" s="8"/>
      <c r="D57" s="14" t="s">
        <v>10</v>
      </c>
      <c r="E57" s="9" t="e">
        <f>E58/E59*100</f>
        <v>#DIV/0!</v>
      </c>
      <c r="F57" s="3" t="s">
        <v>115</v>
      </c>
    </row>
    <row r="58" spans="1:6" ht="45">
      <c r="A58" s="6"/>
      <c r="B58" s="24" t="s">
        <v>1298</v>
      </c>
      <c r="C58" s="6" t="s">
        <v>166</v>
      </c>
      <c r="D58" s="14" t="s">
        <v>1236</v>
      </c>
      <c r="E58" s="12"/>
      <c r="F58" s="3"/>
    </row>
    <row r="59" spans="1:6" ht="45">
      <c r="A59" s="6"/>
      <c r="B59" s="24" t="s">
        <v>1299</v>
      </c>
      <c r="C59" s="6" t="s">
        <v>166</v>
      </c>
      <c r="D59" s="14" t="s">
        <v>1236</v>
      </c>
      <c r="E59" s="12"/>
      <c r="F59" s="3"/>
    </row>
  </sheetData>
  <mergeCells count="4">
    <mergeCell ref="A3:E3"/>
    <mergeCell ref="A4:E4"/>
    <mergeCell ref="A7:E7"/>
    <mergeCell ref="A8:E8"/>
  </mergeCells>
  <pageMargins left="0.70866141732283472" right="0.70866141732283472" top="0.74803149606299213" bottom="0.74803149606299213" header="0.31496062992125984" footer="0.31496062992125984"/>
  <pageSetup paperSize="9" scale="49" fitToHeight="5" orientation="portrait" horizontalDpi="0" verticalDpi="0" r:id="rId1"/>
</worksheet>
</file>

<file path=xl/worksheets/sheet9.xml><?xml version="1.0" encoding="utf-8"?>
<worksheet xmlns="http://schemas.openxmlformats.org/spreadsheetml/2006/main" xmlns:r="http://schemas.openxmlformats.org/officeDocument/2006/relationships">
  <sheetPr>
    <pageSetUpPr fitToPage="1"/>
  </sheetPr>
  <dimension ref="A3:F111"/>
  <sheetViews>
    <sheetView topLeftCell="A106" workbookViewId="0">
      <selection activeCell="A123" sqref="A123"/>
    </sheetView>
  </sheetViews>
  <sheetFormatPr defaultRowHeight="15"/>
  <cols>
    <col min="2" max="2" width="75.140625" customWidth="1"/>
    <col min="3" max="3" width="20.140625" customWidth="1"/>
    <col min="4" max="4" width="16.140625" customWidth="1"/>
    <col min="5" max="5" width="14" customWidth="1"/>
    <col min="6" max="6" width="41.85546875" customWidth="1"/>
  </cols>
  <sheetData>
    <row r="3" spans="1:6" ht="18.75">
      <c r="A3" s="54" t="s">
        <v>0</v>
      </c>
      <c r="B3" s="54"/>
      <c r="C3" s="54"/>
      <c r="D3" s="54"/>
      <c r="E3" s="54"/>
      <c r="F3" s="15"/>
    </row>
    <row r="4" spans="1:6" ht="18.75">
      <c r="A4" s="54" t="s">
        <v>1</v>
      </c>
      <c r="B4" s="54"/>
      <c r="C4" s="54"/>
      <c r="D4" s="54"/>
      <c r="E4" s="54"/>
      <c r="F4" s="28"/>
    </row>
    <row r="5" spans="1:6">
      <c r="A5" s="1"/>
      <c r="B5" s="1"/>
      <c r="C5" s="1"/>
      <c r="D5" s="1"/>
      <c r="E5" s="1"/>
      <c r="F5" s="1"/>
    </row>
    <row r="6" spans="1:6" ht="30">
      <c r="A6" s="4" t="s">
        <v>7</v>
      </c>
      <c r="B6" s="4" t="s">
        <v>501</v>
      </c>
      <c r="C6" s="5" t="s">
        <v>11</v>
      </c>
      <c r="D6" s="5" t="s">
        <v>12</v>
      </c>
      <c r="E6" s="5" t="s">
        <v>2</v>
      </c>
      <c r="F6" s="2" t="s">
        <v>17</v>
      </c>
    </row>
    <row r="7" spans="1:6">
      <c r="A7" s="52" t="s">
        <v>1301</v>
      </c>
      <c r="B7" s="52"/>
      <c r="C7" s="52"/>
      <c r="D7" s="52"/>
      <c r="E7" s="52"/>
    </row>
    <row r="8" spans="1:6">
      <c r="A8" s="52" t="s">
        <v>1302</v>
      </c>
      <c r="B8" s="52"/>
      <c r="C8" s="52"/>
      <c r="D8" s="52"/>
      <c r="E8" s="52"/>
    </row>
    <row r="9" spans="1:6" ht="30">
      <c r="A9" s="10" t="s">
        <v>1303</v>
      </c>
      <c r="B9" s="20" t="s">
        <v>1304</v>
      </c>
      <c r="C9" s="7"/>
      <c r="D9" s="8"/>
      <c r="E9" s="8"/>
    </row>
    <row r="10" spans="1:6" ht="30">
      <c r="A10" s="6" t="s">
        <v>1307</v>
      </c>
      <c r="B10" s="24" t="s">
        <v>1306</v>
      </c>
      <c r="C10" s="7"/>
      <c r="D10" s="6" t="s">
        <v>10</v>
      </c>
      <c r="E10" s="9" t="e">
        <f>E11/E12*100</f>
        <v>#DIV/0!</v>
      </c>
      <c r="F10" s="3" t="s">
        <v>54</v>
      </c>
    </row>
    <row r="11" spans="1:6" ht="30">
      <c r="A11" s="6"/>
      <c r="B11" s="24" t="s">
        <v>1308</v>
      </c>
      <c r="C11" s="6" t="s">
        <v>1309</v>
      </c>
      <c r="D11" s="6" t="s">
        <v>1430</v>
      </c>
      <c r="E11" s="6">
        <v>0</v>
      </c>
    </row>
    <row r="12" spans="1:6" ht="30">
      <c r="A12" s="6"/>
      <c r="B12" s="24" t="s">
        <v>1310</v>
      </c>
      <c r="C12" s="6" t="s">
        <v>1311</v>
      </c>
      <c r="D12" s="6" t="s">
        <v>1430</v>
      </c>
      <c r="E12" s="6">
        <v>0</v>
      </c>
    </row>
    <row r="13" spans="1:6" ht="30">
      <c r="A13" s="10" t="s">
        <v>1477</v>
      </c>
      <c r="B13" s="20" t="s">
        <v>1312</v>
      </c>
      <c r="C13" s="6"/>
      <c r="D13" s="6"/>
      <c r="E13" s="9"/>
      <c r="F13" s="3" t="s">
        <v>115</v>
      </c>
    </row>
    <row r="14" spans="1:6" ht="90">
      <c r="A14" s="6" t="s">
        <v>1478</v>
      </c>
      <c r="B14" s="24" t="s">
        <v>1314</v>
      </c>
      <c r="C14" s="6"/>
      <c r="D14" s="6"/>
      <c r="E14" s="9"/>
    </row>
    <row r="15" spans="1:6" ht="30">
      <c r="A15" s="6"/>
      <c r="B15" s="24" t="s">
        <v>1313</v>
      </c>
      <c r="C15" s="6"/>
      <c r="D15" s="6" t="s">
        <v>10</v>
      </c>
      <c r="E15" s="9" t="e">
        <f>E19/E23*100</f>
        <v>#DIV/0!</v>
      </c>
    </row>
    <row r="16" spans="1:6">
      <c r="A16" s="6"/>
      <c r="B16" s="24" t="s">
        <v>1315</v>
      </c>
      <c r="C16" s="6"/>
      <c r="D16" s="6" t="s">
        <v>10</v>
      </c>
      <c r="E16" s="9" t="e">
        <f>E20/E24*100</f>
        <v>#DIV/0!</v>
      </c>
    </row>
    <row r="17" spans="1:6">
      <c r="A17" s="6"/>
      <c r="B17" s="24" t="s">
        <v>1316</v>
      </c>
      <c r="C17" s="6"/>
      <c r="D17" s="6" t="s">
        <v>10</v>
      </c>
      <c r="E17" s="9" t="e">
        <f>E21/E25*100</f>
        <v>#DIV/0!</v>
      </c>
    </row>
    <row r="18" spans="1:6" ht="105">
      <c r="A18" s="6"/>
      <c r="B18" s="24" t="s">
        <v>1320</v>
      </c>
      <c r="C18" s="6" t="s">
        <v>1154</v>
      </c>
      <c r="D18" s="14"/>
      <c r="E18" s="50"/>
    </row>
    <row r="19" spans="1:6" ht="45">
      <c r="A19" s="6"/>
      <c r="B19" s="24" t="s">
        <v>1317</v>
      </c>
      <c r="C19" s="6"/>
      <c r="D19" s="6" t="s">
        <v>1236</v>
      </c>
      <c r="E19" s="6"/>
    </row>
    <row r="20" spans="1:6" ht="30">
      <c r="A20" s="6"/>
      <c r="B20" s="24" t="s">
        <v>1318</v>
      </c>
      <c r="C20" s="6"/>
      <c r="D20" s="6" t="s">
        <v>1236</v>
      </c>
      <c r="E20" s="6"/>
    </row>
    <row r="21" spans="1:6">
      <c r="A21" s="6"/>
      <c r="B21" s="24" t="s">
        <v>1319</v>
      </c>
      <c r="C21" s="6"/>
      <c r="D21" s="6" t="s">
        <v>1236</v>
      </c>
      <c r="E21" s="6"/>
    </row>
    <row r="22" spans="1:6" ht="105">
      <c r="A22" s="6"/>
      <c r="B22" s="24" t="s">
        <v>1321</v>
      </c>
      <c r="C22" s="6" t="s">
        <v>1154</v>
      </c>
      <c r="D22" s="6"/>
      <c r="E22" s="6"/>
    </row>
    <row r="23" spans="1:6" ht="45">
      <c r="A23" s="39"/>
      <c r="B23" s="24" t="s">
        <v>1317</v>
      </c>
      <c r="C23" s="6"/>
      <c r="D23" s="6" t="s">
        <v>1236</v>
      </c>
      <c r="E23" s="6"/>
    </row>
    <row r="24" spans="1:6" ht="30">
      <c r="A24" s="39"/>
      <c r="B24" s="24" t="s">
        <v>1318</v>
      </c>
      <c r="C24" s="6"/>
      <c r="D24" s="6" t="s">
        <v>1236</v>
      </c>
      <c r="E24" s="6"/>
    </row>
    <row r="25" spans="1:6">
      <c r="A25" s="39"/>
      <c r="B25" s="24" t="s">
        <v>1319</v>
      </c>
      <c r="C25" s="6"/>
      <c r="D25" s="6" t="s">
        <v>1236</v>
      </c>
      <c r="E25" s="6"/>
    </row>
    <row r="26" spans="1:6" ht="15" customHeight="1">
      <c r="A26" s="52" t="s">
        <v>1322</v>
      </c>
      <c r="B26" s="52"/>
      <c r="C26" s="52"/>
      <c r="D26" s="52"/>
      <c r="E26" s="52"/>
    </row>
    <row r="27" spans="1:6" ht="60">
      <c r="A27" s="6" t="s">
        <v>1323</v>
      </c>
      <c r="B27" s="24" t="s">
        <v>1330</v>
      </c>
      <c r="C27" s="6"/>
      <c r="D27" s="6"/>
      <c r="E27" s="9"/>
      <c r="F27" s="3" t="s">
        <v>375</v>
      </c>
    </row>
    <row r="28" spans="1:6">
      <c r="A28" s="39"/>
      <c r="B28" s="24" t="s">
        <v>1324</v>
      </c>
      <c r="C28" s="6"/>
      <c r="D28" s="6" t="s">
        <v>10</v>
      </c>
      <c r="E28" s="9" t="e">
        <f>E30/E32*100</f>
        <v>#DIV/0!</v>
      </c>
    </row>
    <row r="29" spans="1:6">
      <c r="A29" s="39"/>
      <c r="B29" s="24" t="s">
        <v>1326</v>
      </c>
      <c r="C29" s="6"/>
      <c r="D29" s="6" t="s">
        <v>10</v>
      </c>
      <c r="E29" s="9" t="e">
        <f>E31/E32*100</f>
        <v>#DIV/0!</v>
      </c>
    </row>
    <row r="30" spans="1:6" ht="75">
      <c r="A30" s="39"/>
      <c r="B30" s="24" t="s">
        <v>1324</v>
      </c>
      <c r="C30" s="6" t="s">
        <v>1325</v>
      </c>
      <c r="D30" s="6" t="s">
        <v>1236</v>
      </c>
      <c r="E30" s="6"/>
    </row>
    <row r="31" spans="1:6" ht="90">
      <c r="A31" s="39"/>
      <c r="B31" s="24" t="s">
        <v>1326</v>
      </c>
      <c r="C31" s="6" t="s">
        <v>1327</v>
      </c>
      <c r="D31" s="6" t="s">
        <v>1236</v>
      </c>
      <c r="E31" s="6"/>
    </row>
    <row r="32" spans="1:6" ht="45">
      <c r="A32" s="39"/>
      <c r="B32" s="24" t="s">
        <v>447</v>
      </c>
      <c r="C32" s="6" t="s">
        <v>1328</v>
      </c>
      <c r="D32" s="6" t="s">
        <v>1236</v>
      </c>
      <c r="E32" s="6"/>
    </row>
    <row r="33" spans="1:6" ht="60">
      <c r="A33" s="6" t="s">
        <v>1329</v>
      </c>
      <c r="B33" s="24" t="s">
        <v>1331</v>
      </c>
      <c r="C33" s="6"/>
      <c r="D33" s="8"/>
      <c r="E33" s="6"/>
      <c r="F33" s="3" t="s">
        <v>375</v>
      </c>
    </row>
    <row r="34" spans="1:6">
      <c r="A34" s="39"/>
      <c r="B34" s="24" t="s">
        <v>1324</v>
      </c>
      <c r="C34" s="6"/>
      <c r="D34" s="6" t="s">
        <v>10</v>
      </c>
      <c r="E34" s="9" t="e">
        <f>E36/E38*100</f>
        <v>#DIV/0!</v>
      </c>
    </row>
    <row r="35" spans="1:6">
      <c r="A35" s="39"/>
      <c r="B35" s="24" t="s">
        <v>1326</v>
      </c>
      <c r="C35" s="6"/>
      <c r="D35" s="6" t="s">
        <v>10</v>
      </c>
      <c r="E35" s="9" t="e">
        <f>E37/E38*100</f>
        <v>#DIV/0!</v>
      </c>
    </row>
    <row r="36" spans="1:6" ht="75">
      <c r="A36" s="39"/>
      <c r="B36" s="24" t="s">
        <v>216</v>
      </c>
      <c r="C36" s="6" t="s">
        <v>1332</v>
      </c>
      <c r="D36" s="6" t="s">
        <v>1236</v>
      </c>
      <c r="E36" s="6"/>
    </row>
    <row r="37" spans="1:6" ht="90">
      <c r="A37" s="39"/>
      <c r="B37" s="24" t="s">
        <v>1326</v>
      </c>
      <c r="C37" s="6" t="s">
        <v>1333</v>
      </c>
      <c r="D37" s="6" t="s">
        <v>1236</v>
      </c>
      <c r="E37" s="6"/>
    </row>
    <row r="38" spans="1:6" ht="45">
      <c r="A38" s="39"/>
      <c r="B38" s="24" t="s">
        <v>1334</v>
      </c>
      <c r="C38" s="6" t="s">
        <v>1335</v>
      </c>
      <c r="D38" s="6" t="s">
        <v>1236</v>
      </c>
      <c r="E38" s="6"/>
    </row>
    <row r="39" spans="1:6">
      <c r="A39" s="52" t="s">
        <v>1336</v>
      </c>
      <c r="B39" s="52"/>
      <c r="C39" s="52"/>
      <c r="D39" s="52"/>
      <c r="E39" s="52"/>
    </row>
    <row r="40" spans="1:6">
      <c r="A40" s="10" t="s">
        <v>1378</v>
      </c>
      <c r="B40" s="41" t="s">
        <v>1379</v>
      </c>
      <c r="C40" s="7"/>
      <c r="D40" s="8"/>
      <c r="E40" s="8"/>
    </row>
    <row r="41" spans="1:6" ht="30">
      <c r="A41" s="40" t="s">
        <v>1337</v>
      </c>
      <c r="B41" s="39" t="s">
        <v>1338</v>
      </c>
      <c r="C41" s="8"/>
      <c r="D41" s="6"/>
      <c r="E41" s="12"/>
      <c r="F41" s="3" t="s">
        <v>115</v>
      </c>
    </row>
    <row r="42" spans="1:6" ht="45">
      <c r="A42" s="6"/>
      <c r="B42" s="39" t="s">
        <v>1339</v>
      </c>
      <c r="C42" s="6" t="s">
        <v>1342</v>
      </c>
      <c r="D42" s="6" t="s">
        <v>10</v>
      </c>
      <c r="E42" s="9" t="e">
        <f>E48/E54*100</f>
        <v>#DIV/0!</v>
      </c>
      <c r="F42" s="3"/>
    </row>
    <row r="43" spans="1:6" ht="45">
      <c r="A43" s="6"/>
      <c r="B43" s="39" t="s">
        <v>1340</v>
      </c>
      <c r="C43" s="6" t="s">
        <v>1342</v>
      </c>
      <c r="D43" s="6" t="s">
        <v>10</v>
      </c>
      <c r="E43" s="9" t="e">
        <f t="shared" ref="E43:E46" si="0">E49/E55*100</f>
        <v>#DIV/0!</v>
      </c>
      <c r="F43" s="3"/>
    </row>
    <row r="44" spans="1:6" ht="45">
      <c r="A44" s="6"/>
      <c r="B44" s="39" t="s">
        <v>1343</v>
      </c>
      <c r="C44" s="6" t="s">
        <v>1342</v>
      </c>
      <c r="D44" s="6" t="s">
        <v>10</v>
      </c>
      <c r="E44" s="9" t="e">
        <f t="shared" si="0"/>
        <v>#DIV/0!</v>
      </c>
      <c r="F44" s="3"/>
    </row>
    <row r="45" spans="1:6" ht="45">
      <c r="A45" s="6"/>
      <c r="B45" s="39" t="s">
        <v>1344</v>
      </c>
      <c r="C45" s="6" t="s">
        <v>1342</v>
      </c>
      <c r="D45" s="6" t="s">
        <v>10</v>
      </c>
      <c r="E45" s="9" t="e">
        <f t="shared" si="0"/>
        <v>#DIV/0!</v>
      </c>
      <c r="F45" s="3"/>
    </row>
    <row r="46" spans="1:6" ht="45">
      <c r="A46" s="6"/>
      <c r="B46" s="39" t="s">
        <v>1345</v>
      </c>
      <c r="C46" s="6" t="s">
        <v>1342</v>
      </c>
      <c r="D46" s="6" t="s">
        <v>10</v>
      </c>
      <c r="E46" s="9" t="e">
        <f t="shared" si="0"/>
        <v>#DIV/0!</v>
      </c>
      <c r="F46" s="3"/>
    </row>
    <row r="47" spans="1:6" ht="105">
      <c r="A47" s="6"/>
      <c r="B47" s="39" t="s">
        <v>1341</v>
      </c>
      <c r="C47" s="6" t="s">
        <v>1342</v>
      </c>
      <c r="D47" s="6"/>
      <c r="E47" s="9"/>
      <c r="F47" s="3"/>
    </row>
    <row r="48" spans="1:6">
      <c r="A48" s="6"/>
      <c r="B48" s="39" t="s">
        <v>1339</v>
      </c>
      <c r="C48" s="6"/>
      <c r="D48" s="6" t="s">
        <v>1236</v>
      </c>
      <c r="E48" s="12"/>
      <c r="F48" s="3"/>
    </row>
    <row r="49" spans="1:6">
      <c r="A49" s="6"/>
      <c r="B49" s="39" t="s">
        <v>1340</v>
      </c>
      <c r="C49" s="6"/>
      <c r="D49" s="6" t="s">
        <v>1236</v>
      </c>
      <c r="E49" s="12"/>
      <c r="F49" s="3"/>
    </row>
    <row r="50" spans="1:6" ht="30">
      <c r="A50" s="6"/>
      <c r="B50" s="39" t="s">
        <v>1343</v>
      </c>
      <c r="C50" s="6"/>
      <c r="D50" s="6" t="s">
        <v>1236</v>
      </c>
      <c r="E50" s="12"/>
      <c r="F50" s="3"/>
    </row>
    <row r="51" spans="1:6" ht="30">
      <c r="A51" s="6"/>
      <c r="B51" s="39" t="s">
        <v>1344</v>
      </c>
      <c r="C51" s="6"/>
      <c r="D51" s="6" t="s">
        <v>1236</v>
      </c>
      <c r="E51" s="12"/>
      <c r="F51" s="3"/>
    </row>
    <row r="52" spans="1:6">
      <c r="A52" s="6"/>
      <c r="B52" s="39" t="s">
        <v>1345</v>
      </c>
      <c r="C52" s="6"/>
      <c r="D52" s="6" t="s">
        <v>1236</v>
      </c>
      <c r="E52" s="12"/>
      <c r="F52" s="3"/>
    </row>
    <row r="53" spans="1:6" ht="105">
      <c r="A53" s="6"/>
      <c r="B53" s="39" t="s">
        <v>1346</v>
      </c>
      <c r="C53" s="6" t="s">
        <v>1342</v>
      </c>
      <c r="D53" s="6"/>
      <c r="E53" s="12"/>
      <c r="F53" s="3"/>
    </row>
    <row r="54" spans="1:6">
      <c r="A54" s="6"/>
      <c r="B54" s="39" t="s">
        <v>1339</v>
      </c>
      <c r="C54" s="6"/>
      <c r="D54" s="6" t="s">
        <v>1236</v>
      </c>
      <c r="E54" s="12"/>
      <c r="F54" s="3"/>
    </row>
    <row r="55" spans="1:6">
      <c r="A55" s="6"/>
      <c r="B55" s="39" t="s">
        <v>1340</v>
      </c>
      <c r="C55" s="6"/>
      <c r="D55" s="6" t="s">
        <v>1236</v>
      </c>
      <c r="E55" s="12"/>
      <c r="F55" s="3"/>
    </row>
    <row r="56" spans="1:6" ht="30">
      <c r="A56" s="6"/>
      <c r="B56" s="39" t="s">
        <v>1347</v>
      </c>
      <c r="C56" s="6"/>
      <c r="D56" s="6" t="s">
        <v>1236</v>
      </c>
      <c r="E56" s="12"/>
      <c r="F56" s="3"/>
    </row>
    <row r="57" spans="1:6" ht="30">
      <c r="A57" s="6"/>
      <c r="B57" s="39" t="s">
        <v>1344</v>
      </c>
      <c r="C57" s="6"/>
      <c r="D57" s="6" t="s">
        <v>1236</v>
      </c>
      <c r="E57" s="12"/>
      <c r="F57" s="3"/>
    </row>
    <row r="58" spans="1:6">
      <c r="A58" s="6"/>
      <c r="B58" s="39" t="s">
        <v>1345</v>
      </c>
      <c r="C58" s="6"/>
      <c r="D58" s="6" t="s">
        <v>1236</v>
      </c>
      <c r="E58" s="12"/>
      <c r="F58" s="3"/>
    </row>
    <row r="59" spans="1:6" ht="30">
      <c r="A59" s="6" t="s">
        <v>1348</v>
      </c>
      <c r="B59" s="24" t="s">
        <v>1349</v>
      </c>
      <c r="C59" s="6"/>
      <c r="D59" s="6" t="s">
        <v>10</v>
      </c>
      <c r="E59" s="12"/>
      <c r="F59" s="3" t="s">
        <v>115</v>
      </c>
    </row>
    <row r="60" spans="1:6" ht="45">
      <c r="A60" s="10" t="s">
        <v>1380</v>
      </c>
      <c r="B60" s="41" t="s">
        <v>1350</v>
      </c>
      <c r="C60" s="7"/>
      <c r="D60" s="8"/>
      <c r="E60" s="8"/>
    </row>
    <row r="61" spans="1:6" ht="105">
      <c r="A61" s="6" t="s">
        <v>1361</v>
      </c>
      <c r="B61" s="24" t="s">
        <v>1351</v>
      </c>
      <c r="C61" s="6"/>
      <c r="D61" s="6"/>
      <c r="E61" s="12"/>
      <c r="F61" s="3" t="s">
        <v>115</v>
      </c>
    </row>
    <row r="62" spans="1:6">
      <c r="A62" s="6"/>
      <c r="B62" s="20" t="s">
        <v>1354</v>
      </c>
      <c r="C62" s="6"/>
      <c r="D62" s="6" t="s">
        <v>10</v>
      </c>
      <c r="E62" s="12"/>
      <c r="F62" s="3"/>
    </row>
    <row r="63" spans="1:6">
      <c r="A63" s="6"/>
      <c r="B63" s="20" t="s">
        <v>1355</v>
      </c>
      <c r="C63" s="6"/>
      <c r="D63" s="6"/>
      <c r="E63" s="12"/>
      <c r="F63" s="3"/>
    </row>
    <row r="64" spans="1:6">
      <c r="A64" s="6"/>
      <c r="B64" s="24" t="s">
        <v>1356</v>
      </c>
      <c r="C64" s="6"/>
      <c r="D64" s="6" t="s">
        <v>10</v>
      </c>
      <c r="E64" s="12"/>
      <c r="F64" s="3"/>
    </row>
    <row r="65" spans="1:6">
      <c r="A65" s="6"/>
      <c r="B65" s="24" t="s">
        <v>1357</v>
      </c>
      <c r="C65" s="6"/>
      <c r="D65" s="6" t="s">
        <v>10</v>
      </c>
      <c r="E65" s="12"/>
      <c r="F65" s="3"/>
    </row>
    <row r="66" spans="1:6">
      <c r="A66" s="6"/>
      <c r="B66" s="24" t="s">
        <v>1352</v>
      </c>
      <c r="C66" s="6"/>
      <c r="D66" s="6" t="s">
        <v>10</v>
      </c>
      <c r="E66" s="12"/>
      <c r="F66" s="3"/>
    </row>
    <row r="67" spans="1:6">
      <c r="A67" s="6"/>
      <c r="B67" s="24" t="s">
        <v>1353</v>
      </c>
      <c r="C67" s="6"/>
      <c r="D67" s="6" t="s">
        <v>10</v>
      </c>
      <c r="E67" s="12"/>
      <c r="F67" s="3"/>
    </row>
    <row r="68" spans="1:6">
      <c r="A68" s="6"/>
      <c r="B68" s="20" t="s">
        <v>1358</v>
      </c>
      <c r="C68" s="6"/>
      <c r="D68" s="6"/>
      <c r="E68" s="12"/>
      <c r="F68" s="3"/>
    </row>
    <row r="69" spans="1:6">
      <c r="A69" s="6"/>
      <c r="B69" s="24" t="s">
        <v>1359</v>
      </c>
      <c r="C69" s="6"/>
      <c r="D69" s="6" t="s">
        <v>10</v>
      </c>
      <c r="E69" s="12"/>
      <c r="F69" s="3"/>
    </row>
    <row r="70" spans="1:6">
      <c r="A70" s="6"/>
      <c r="B70" s="24" t="s">
        <v>1360</v>
      </c>
      <c r="C70" s="6"/>
      <c r="D70" s="6" t="s">
        <v>10</v>
      </c>
      <c r="E70" s="12"/>
      <c r="F70" s="3"/>
    </row>
    <row r="71" spans="1:6">
      <c r="A71" s="6"/>
      <c r="B71" s="24" t="s">
        <v>1479</v>
      </c>
      <c r="C71" s="6"/>
      <c r="D71" s="6" t="s">
        <v>10</v>
      </c>
      <c r="E71" s="12"/>
      <c r="F71" s="3"/>
    </row>
    <row r="72" spans="1:6" ht="30">
      <c r="A72" s="10" t="s">
        <v>1381</v>
      </c>
      <c r="B72" s="41" t="s">
        <v>1382</v>
      </c>
      <c r="C72" s="7"/>
      <c r="D72" s="8"/>
      <c r="E72" s="8"/>
    </row>
    <row r="73" spans="1:6" ht="60">
      <c r="A73" s="6" t="s">
        <v>1366</v>
      </c>
      <c r="B73" s="39" t="s">
        <v>1362</v>
      </c>
      <c r="C73" s="6"/>
      <c r="D73" s="6" t="s">
        <v>10</v>
      </c>
      <c r="E73" s="9" t="e">
        <f>E74/E75*100</f>
        <v>#DIV/0!</v>
      </c>
      <c r="F73" s="3" t="s">
        <v>375</v>
      </c>
    </row>
    <row r="74" spans="1:6" ht="60">
      <c r="A74" s="6"/>
      <c r="B74" s="24" t="s">
        <v>1363</v>
      </c>
      <c r="C74" s="6" t="s">
        <v>166</v>
      </c>
      <c r="D74" s="6" t="s">
        <v>1236</v>
      </c>
      <c r="E74" s="12"/>
      <c r="F74" s="3"/>
    </row>
    <row r="75" spans="1:6" ht="45">
      <c r="A75" s="6"/>
      <c r="B75" s="24" t="s">
        <v>1364</v>
      </c>
      <c r="C75" s="6" t="s">
        <v>1365</v>
      </c>
      <c r="D75" s="6" t="s">
        <v>1236</v>
      </c>
      <c r="E75" s="12"/>
      <c r="F75" s="3"/>
    </row>
    <row r="76" spans="1:6" ht="60">
      <c r="A76" s="6" t="s">
        <v>1367</v>
      </c>
      <c r="B76" s="24" t="s">
        <v>1368</v>
      </c>
      <c r="C76" s="8"/>
      <c r="D76" s="6" t="s">
        <v>10</v>
      </c>
      <c r="E76" s="9">
        <f>E77/E78*100</f>
        <v>100</v>
      </c>
      <c r="F76" s="3" t="s">
        <v>1371</v>
      </c>
    </row>
    <row r="77" spans="1:6" ht="60">
      <c r="A77" s="6"/>
      <c r="B77" s="24" t="s">
        <v>1369</v>
      </c>
      <c r="C77" s="6" t="s">
        <v>1370</v>
      </c>
      <c r="D77" s="6" t="s">
        <v>1428</v>
      </c>
      <c r="E77" s="12">
        <v>15</v>
      </c>
      <c r="F77" s="3"/>
    </row>
    <row r="78" spans="1:6" ht="45">
      <c r="A78" s="6"/>
      <c r="B78" s="24" t="s">
        <v>250</v>
      </c>
      <c r="C78" s="6" t="s">
        <v>333</v>
      </c>
      <c r="D78" s="6" t="s">
        <v>1428</v>
      </c>
      <c r="E78" s="12">
        <v>15</v>
      </c>
      <c r="F78" s="3"/>
    </row>
    <row r="79" spans="1:6">
      <c r="A79" s="10" t="s">
        <v>1383</v>
      </c>
      <c r="B79" s="41" t="s">
        <v>1384</v>
      </c>
      <c r="C79" s="7"/>
      <c r="D79" s="8"/>
      <c r="E79" s="8"/>
    </row>
    <row r="80" spans="1:6" ht="45">
      <c r="A80" s="40" t="s">
        <v>1372</v>
      </c>
      <c r="B80" s="24" t="s">
        <v>1373</v>
      </c>
      <c r="C80" s="8"/>
      <c r="D80" s="6" t="s">
        <v>10</v>
      </c>
      <c r="E80" s="9" t="e">
        <f>E81/E82*100</f>
        <v>#DIV/0!</v>
      </c>
      <c r="F80" s="3" t="s">
        <v>115</v>
      </c>
    </row>
    <row r="81" spans="1:6" ht="60">
      <c r="A81" s="6"/>
      <c r="B81" s="24" t="s">
        <v>1374</v>
      </c>
      <c r="C81" s="6" t="s">
        <v>1375</v>
      </c>
      <c r="D81" s="6" t="s">
        <v>1428</v>
      </c>
      <c r="E81" s="12"/>
      <c r="F81" s="3"/>
    </row>
    <row r="82" spans="1:6" ht="60">
      <c r="A82" s="6"/>
      <c r="B82" s="24" t="s">
        <v>1376</v>
      </c>
      <c r="C82" s="6" t="s">
        <v>1375</v>
      </c>
      <c r="D82" s="6" t="s">
        <v>1428</v>
      </c>
      <c r="E82" s="12"/>
      <c r="F82" s="23"/>
    </row>
    <row r="83" spans="1:6">
      <c r="A83" s="71" t="s">
        <v>1377</v>
      </c>
      <c r="B83" s="72"/>
      <c r="C83" s="72"/>
      <c r="D83" s="72"/>
      <c r="E83" s="73"/>
      <c r="F83" s="23"/>
    </row>
    <row r="84" spans="1:6">
      <c r="A84" s="10" t="s">
        <v>1385</v>
      </c>
      <c r="B84" s="20" t="s">
        <v>1386</v>
      </c>
      <c r="C84" s="8"/>
      <c r="D84" s="8"/>
      <c r="E84" s="8"/>
    </row>
    <row r="85" spans="1:6" ht="30">
      <c r="A85" s="6" t="s">
        <v>1388</v>
      </c>
      <c r="B85" s="24" t="s">
        <v>1387</v>
      </c>
      <c r="C85" s="8"/>
      <c r="D85" s="6" t="s">
        <v>10</v>
      </c>
      <c r="E85" s="9">
        <f>E86/E92*100</f>
        <v>88.51708348009862</v>
      </c>
      <c r="F85" s="3" t="s">
        <v>54</v>
      </c>
    </row>
    <row r="86" spans="1:6" ht="30">
      <c r="A86" s="6"/>
      <c r="B86" s="24" t="s">
        <v>1389</v>
      </c>
      <c r="C86" s="8"/>
      <c r="D86" s="6"/>
      <c r="E86" s="9">
        <f>E87+E88+E90+E89+E91</f>
        <v>5026</v>
      </c>
      <c r="F86" s="3"/>
    </row>
    <row r="87" spans="1:6" ht="45">
      <c r="A87" s="6"/>
      <c r="B87" s="24" t="s">
        <v>1390</v>
      </c>
      <c r="C87" s="51" t="s">
        <v>1489</v>
      </c>
      <c r="D87" s="6" t="s">
        <v>1236</v>
      </c>
      <c r="E87" s="12">
        <v>942</v>
      </c>
      <c r="F87" s="3"/>
    </row>
    <row r="88" spans="1:6" ht="60">
      <c r="A88" s="6"/>
      <c r="B88" s="24" t="s">
        <v>1391</v>
      </c>
      <c r="C88" s="6" t="s">
        <v>1392</v>
      </c>
      <c r="D88" s="6" t="s">
        <v>1236</v>
      </c>
      <c r="E88" s="12">
        <v>4084</v>
      </c>
      <c r="F88" s="3"/>
    </row>
    <row r="89" spans="1:6" ht="45">
      <c r="A89" s="6"/>
      <c r="B89" s="24" t="s">
        <v>1393</v>
      </c>
      <c r="C89" s="6" t="s">
        <v>1394</v>
      </c>
      <c r="D89" s="6" t="s">
        <v>1236</v>
      </c>
      <c r="E89" s="12"/>
      <c r="F89" s="3"/>
    </row>
    <row r="90" spans="1:6" ht="60">
      <c r="A90" s="6"/>
      <c r="B90" s="24" t="s">
        <v>1395</v>
      </c>
      <c r="C90" s="6" t="s">
        <v>1396</v>
      </c>
      <c r="D90" s="6" t="s">
        <v>1236</v>
      </c>
      <c r="E90" s="12"/>
      <c r="F90" s="3"/>
    </row>
    <row r="91" spans="1:6" ht="60">
      <c r="A91" s="6"/>
      <c r="B91" s="24" t="s">
        <v>1397</v>
      </c>
      <c r="C91" s="6" t="s">
        <v>1398</v>
      </c>
      <c r="D91" s="6" t="s">
        <v>1236</v>
      </c>
      <c r="E91" s="12"/>
      <c r="F91" s="3"/>
    </row>
    <row r="92" spans="1:6" ht="30">
      <c r="A92" s="6"/>
      <c r="B92" s="24" t="s">
        <v>1399</v>
      </c>
      <c r="C92" s="6" t="s">
        <v>161</v>
      </c>
      <c r="D92" s="6" t="s">
        <v>1236</v>
      </c>
      <c r="E92" s="12">
        <v>5678</v>
      </c>
      <c r="F92" s="3"/>
    </row>
    <row r="93" spans="1:6" ht="60">
      <c r="A93" s="6" t="s">
        <v>1400</v>
      </c>
      <c r="B93" s="24" t="s">
        <v>1401</v>
      </c>
      <c r="C93" s="8"/>
      <c r="D93" s="14"/>
      <c r="E93" s="9"/>
      <c r="F93" s="3" t="s">
        <v>54</v>
      </c>
    </row>
    <row r="94" spans="1:6" ht="30">
      <c r="A94" s="6"/>
      <c r="B94" s="44" t="s">
        <v>1480</v>
      </c>
      <c r="C94" s="6" t="s">
        <v>1402</v>
      </c>
      <c r="D94" s="14" t="s">
        <v>10</v>
      </c>
      <c r="E94" s="42"/>
    </row>
    <row r="95" spans="1:6" ht="30">
      <c r="A95" s="6"/>
      <c r="B95" s="44" t="s">
        <v>1481</v>
      </c>
      <c r="C95" s="6" t="s">
        <v>1403</v>
      </c>
      <c r="D95" s="14" t="s">
        <v>10</v>
      </c>
      <c r="E95" s="42"/>
    </row>
    <row r="96" spans="1:6" ht="30">
      <c r="A96" s="6"/>
      <c r="B96" s="44" t="s">
        <v>1482</v>
      </c>
      <c r="C96" s="6" t="s">
        <v>1404</v>
      </c>
      <c r="D96" s="14" t="s">
        <v>10</v>
      </c>
      <c r="E96" s="42"/>
    </row>
    <row r="97" spans="1:6" ht="45">
      <c r="A97" s="6"/>
      <c r="B97" s="44" t="s">
        <v>1483</v>
      </c>
      <c r="C97" s="6" t="s">
        <v>1405</v>
      </c>
      <c r="D97" s="14" t="s">
        <v>10</v>
      </c>
      <c r="E97" s="42"/>
    </row>
    <row r="98" spans="1:6" ht="30">
      <c r="A98" s="6"/>
      <c r="B98" s="44" t="s">
        <v>1484</v>
      </c>
      <c r="C98" s="6" t="s">
        <v>1406</v>
      </c>
      <c r="D98" s="14" t="s">
        <v>10</v>
      </c>
      <c r="E98" s="42"/>
    </row>
    <row r="99" spans="1:6" ht="30">
      <c r="A99" s="6"/>
      <c r="B99" s="44" t="s">
        <v>1485</v>
      </c>
      <c r="C99" s="6" t="s">
        <v>1407</v>
      </c>
      <c r="D99" s="14" t="s">
        <v>10</v>
      </c>
      <c r="E99" s="42"/>
    </row>
    <row r="100" spans="1:6" ht="30">
      <c r="A100" s="10" t="s">
        <v>1408</v>
      </c>
      <c r="B100" s="20" t="s">
        <v>1409</v>
      </c>
      <c r="C100" s="8"/>
      <c r="D100" s="8"/>
      <c r="E100" s="8"/>
    </row>
    <row r="101" spans="1:6" ht="45">
      <c r="A101" s="6" t="s">
        <v>1411</v>
      </c>
      <c r="B101" s="24" t="s">
        <v>1410</v>
      </c>
      <c r="C101" s="6"/>
      <c r="D101" s="14" t="s">
        <v>10</v>
      </c>
      <c r="E101" s="9">
        <f>E102/E103*100</f>
        <v>0</v>
      </c>
      <c r="F101" s="3" t="s">
        <v>115</v>
      </c>
    </row>
    <row r="102" spans="1:6" ht="30">
      <c r="A102" s="6"/>
      <c r="B102" s="24" t="s">
        <v>1412</v>
      </c>
      <c r="C102" s="6" t="s">
        <v>166</v>
      </c>
      <c r="D102" s="6" t="s">
        <v>1236</v>
      </c>
      <c r="E102" s="12"/>
      <c r="F102" s="3"/>
    </row>
    <row r="103" spans="1:6" ht="30">
      <c r="A103" s="6"/>
      <c r="B103" s="24" t="s">
        <v>1413</v>
      </c>
      <c r="C103" s="6" t="s">
        <v>161</v>
      </c>
      <c r="D103" s="6" t="s">
        <v>1236</v>
      </c>
      <c r="E103" s="12">
        <v>5963</v>
      </c>
      <c r="F103" s="3"/>
    </row>
    <row r="104" spans="1:6">
      <c r="A104" s="10" t="s">
        <v>1414</v>
      </c>
      <c r="B104" s="20" t="s">
        <v>1415</v>
      </c>
      <c r="C104" s="8"/>
      <c r="D104" s="8"/>
      <c r="E104" s="8"/>
    </row>
    <row r="105" spans="1:6" ht="45">
      <c r="A105" s="6" t="s">
        <v>1417</v>
      </c>
      <c r="B105" s="24" t="s">
        <v>1416</v>
      </c>
      <c r="C105" s="8"/>
      <c r="D105" s="14" t="s">
        <v>10</v>
      </c>
      <c r="E105" s="9" t="e">
        <f>E106/E107*100</f>
        <v>#DIV/0!</v>
      </c>
      <c r="F105" s="3" t="s">
        <v>115</v>
      </c>
    </row>
    <row r="106" spans="1:6" ht="120">
      <c r="A106" s="8"/>
      <c r="B106" s="24" t="s">
        <v>1418</v>
      </c>
      <c r="C106" s="6" t="s">
        <v>1419</v>
      </c>
      <c r="D106" s="6" t="s">
        <v>1236</v>
      </c>
      <c r="E106" s="12"/>
    </row>
    <row r="107" spans="1:6" ht="105">
      <c r="A107" s="8"/>
      <c r="B107" s="24" t="s">
        <v>1420</v>
      </c>
      <c r="C107" s="6" t="s">
        <v>1419</v>
      </c>
      <c r="D107" s="6" t="s">
        <v>1236</v>
      </c>
      <c r="E107" s="12"/>
    </row>
    <row r="108" spans="1:6" ht="45">
      <c r="A108" s="10" t="s">
        <v>1421</v>
      </c>
      <c r="B108" s="20" t="s">
        <v>1422</v>
      </c>
      <c r="C108" s="8"/>
      <c r="D108" s="8"/>
      <c r="E108" s="8"/>
    </row>
    <row r="109" spans="1:6" ht="75">
      <c r="A109" s="6" t="s">
        <v>1423</v>
      </c>
      <c r="B109" s="24" t="s">
        <v>1424</v>
      </c>
      <c r="C109" s="8"/>
      <c r="D109" s="14" t="s">
        <v>10</v>
      </c>
      <c r="E109" s="9">
        <f>E110/E111*100</f>
        <v>0</v>
      </c>
      <c r="F109" s="3" t="s">
        <v>115</v>
      </c>
    </row>
    <row r="110" spans="1:6" ht="60">
      <c r="A110" s="6"/>
      <c r="B110" s="24" t="s">
        <v>1425</v>
      </c>
      <c r="C110" s="6" t="s">
        <v>166</v>
      </c>
      <c r="D110" s="6" t="s">
        <v>1236</v>
      </c>
      <c r="E110" s="12"/>
      <c r="F110" s="3"/>
    </row>
    <row r="111" spans="1:6" ht="30">
      <c r="A111" s="6"/>
      <c r="B111" s="24" t="s">
        <v>1426</v>
      </c>
      <c r="C111" s="6" t="s">
        <v>161</v>
      </c>
      <c r="D111" s="6" t="s">
        <v>1236</v>
      </c>
      <c r="E111" s="12">
        <v>5963</v>
      </c>
      <c r="F111" s="3"/>
    </row>
  </sheetData>
  <mergeCells count="7">
    <mergeCell ref="A39:E39"/>
    <mergeCell ref="A83:E83"/>
    <mergeCell ref="A3:E3"/>
    <mergeCell ref="A4:E4"/>
    <mergeCell ref="A7:E7"/>
    <mergeCell ref="A8:E8"/>
    <mergeCell ref="A26:E26"/>
  </mergeCells>
  <pageMargins left="0.70866141732283472" right="0.70866141732283472" top="0.74803149606299213" bottom="0.74803149606299213" header="0.31496062992125984" footer="0.31496062992125984"/>
  <pageSetup paperSize="9" scale="35" fitToHeight="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Декрет</cp:lastModifiedBy>
  <cp:lastPrinted>2014-10-23T07:40:17Z</cp:lastPrinted>
  <dcterms:created xsi:type="dcterms:W3CDTF">2014-10-09T17:11:14Z</dcterms:created>
  <dcterms:modified xsi:type="dcterms:W3CDTF">2014-11-10T11:46:37Z</dcterms:modified>
</cp:coreProperties>
</file>