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<sst xmlns="http://schemas.openxmlformats.org/spreadsheetml/2006/main" count="469" uniqueCount="60">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</sst>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321" activePane="bottomLeft" state="frozen"/>
      <selection pane="topLeft" activeCell="A1" sqref="A1"/>
      <selection pane="bottomLeft" activeCell="F20" sqref="F20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1" t="s">
        <v>33</v>
      </c>
      <c r="B1" s="81"/>
      <c r="C1" s="82"/>
      <c r="D1" s="82"/>
      <c r="E1" s="82"/>
      <c r="F1" s="82"/>
    </row>
    <row r="2" spans="1:6" ht="18.75" customHeight="1">
      <c r="A2" s="81" t="s">
        <v>59</v>
      </c>
      <c r="B2" s="81"/>
      <c r="C2" s="82"/>
      <c r="D2" s="82"/>
      <c r="E2" s="82"/>
      <c r="F2" s="82"/>
    </row>
    <row r="4" spans="1:6" ht="38.25" customHeight="1">
      <c r="A4" s="83" t="s">
        <v>0</v>
      </c>
      <c r="B4" s="88" t="s">
        <v>16</v>
      </c>
      <c r="C4" s="84" t="s">
        <v>17</v>
      </c>
      <c r="D4" s="84"/>
      <c r="E4" s="84"/>
      <c r="F4" s="84"/>
    </row>
    <row r="5" spans="1:6" ht="16.5" customHeight="1">
      <c r="A5" s="83"/>
      <c r="B5" s="89"/>
      <c r="C5" s="91" t="s">
        <v>18</v>
      </c>
      <c r="D5" s="87" t="s">
        <v>1</v>
      </c>
      <c r="E5" s="85" t="s">
        <v>19</v>
      </c>
      <c r="F5" s="86"/>
    </row>
    <row r="6" spans="1:6" ht="50.25" customHeight="1">
      <c r="A6" s="83"/>
      <c r="B6" s="90"/>
      <c r="C6" s="91"/>
      <c r="D6" s="8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3" t="s">
        <v>2</v>
      </c>
      <c r="B8" s="94"/>
      <c r="C8" s="94"/>
      <c r="D8" s="94"/>
      <c r="E8" s="94"/>
      <c r="F8" s="94"/>
    </row>
    <row r="9" spans="1:6" s="5" customFormat="1" ht="15" customHeight="1">
      <c r="A9" s="11" t="s">
        <v>3</v>
      </c>
      <c r="B9" s="17">
        <f>SUM(B22,B179,B396,B461)</f>
        <v>1792.75</v>
      </c>
      <c r="C9" s="15">
        <f>SUM(C22,C179,C396,C461)</f>
        <v>67836.729</v>
      </c>
      <c r="D9" s="10">
        <f>C9/B9*1000</f>
        <v>37839.48068609679</v>
      </c>
      <c r="E9" s="17">
        <v>19176</v>
      </c>
      <c r="F9" s="10">
        <v>179726</v>
      </c>
    </row>
    <row r="10" spans="1:6" s="5" customFormat="1" ht="15" customHeight="1">
      <c r="A10" s="11" t="s">
        <v>4</v>
      </c>
      <c r="B10" s="17">
        <f>SUM(B35,B197,B401,B464)</f>
        <v>1807.45</v>
      </c>
      <c r="C10" s="15">
        <f>SUM(C35,C197,C401,C464)</f>
        <v>67593.6</v>
      </c>
      <c r="D10" s="10">
        <f>C10/B10*1000</f>
        <v>37397.217073777974</v>
      </c>
      <c r="E10" s="17">
        <v>19176</v>
      </c>
      <c r="F10" s="10">
        <v>132403</v>
      </c>
    </row>
    <row r="11" spans="1:6" s="5" customFormat="1" ht="15" customHeight="1">
      <c r="A11" s="11" t="s">
        <v>5</v>
      </c>
      <c r="B11" s="17">
        <f>B48+B215+B406+B467</f>
        <v>1825.3999999999999</v>
      </c>
      <c r="C11" s="15">
        <f>C48+C215+C406+C467</f>
        <v>82308.53</v>
      </c>
      <c r="D11" s="10">
        <f>C11/B11*1000</f>
        <v>45090.68149446697</v>
      </c>
      <c r="E11" s="17">
        <v>19176</v>
      </c>
      <c r="F11" s="10">
        <v>187156</v>
      </c>
    </row>
    <row r="12" spans="1:6" s="5" customFormat="1" ht="15" customHeight="1">
      <c r="A12" s="11" t="s">
        <v>6</v>
      </c>
      <c r="B12" s="17">
        <f>SUM(B61+B233+B411+B470)</f>
        <v>1833.0000000000002</v>
      </c>
      <c r="C12" s="15">
        <f>C61+C233+C411+C470</f>
        <v>65989.48</v>
      </c>
      <c r="D12" s="10">
        <f>C12/B12*1000</f>
        <v>36000.807419530815</v>
      </c>
      <c r="E12" s="17">
        <v>19176</v>
      </c>
      <c r="F12" s="10">
        <v>170049</v>
      </c>
    </row>
    <row r="13" spans="1:6" s="5" customFormat="1" ht="15" customHeight="1">
      <c r="A13" s="11" t="s">
        <v>7</v>
      </c>
      <c r="B13" s="17">
        <f>B74+B251+B416+B473</f>
        <v>1833.8500000000001</v>
      </c>
      <c r="C13" s="15">
        <f>C74+C251+C416+C473</f>
        <v>101698.9</v>
      </c>
      <c r="D13" s="10">
        <f>C13/B13*1000</f>
        <v>55456.498623115294</v>
      </c>
      <c r="E13" s="17">
        <v>24816</v>
      </c>
      <c r="F13" s="10">
        <v>187554</v>
      </c>
    </row>
    <row r="14" spans="1:6" s="5" customFormat="1" ht="15" customHeight="1">
      <c r="A14" s="11" t="s">
        <v>8</v>
      </c>
      <c r="B14" s="17">
        <f>SUM(B87,B269,B421,B476)</f>
        <v>1838.65</v>
      </c>
      <c r="C14" s="15">
        <f>SUM(C87,C269,C421,C476)</f>
        <v>110111.90000000001</v>
      </c>
      <c r="D14" s="10">
        <f aca="true" t="shared" si="0" ref="D14:D19">C14/B14*1000</f>
        <v>59887.363010904744</v>
      </c>
      <c r="E14" s="17">
        <v>24816</v>
      </c>
      <c r="F14" s="10">
        <v>259897</v>
      </c>
    </row>
    <row r="15" spans="1:6" ht="15" customHeight="1">
      <c r="A15" s="11" t="s">
        <v>9</v>
      </c>
      <c r="B15" s="17">
        <f>B100+B287+B427+B479</f>
        <v>1833.4</v>
      </c>
      <c r="C15" s="15">
        <f>C100+C287+C427+C479</f>
        <v>94396.2</v>
      </c>
      <c r="D15" s="10">
        <f t="shared" si="0"/>
        <v>51486.96411039598</v>
      </c>
      <c r="E15" s="17">
        <v>21380</v>
      </c>
      <c r="F15" s="17">
        <v>234595</v>
      </c>
    </row>
    <row r="16" spans="1:6" ht="15" customHeight="1">
      <c r="A16" s="11" t="s">
        <v>10</v>
      </c>
      <c r="B16" s="17">
        <f>B113+B305+B432+B482</f>
        <v>1843.3600000000001</v>
      </c>
      <c r="C16" s="15">
        <f>C113+C305+C432+C482</f>
        <v>78793.8</v>
      </c>
      <c r="D16" s="10">
        <f>C16/B16*1000</f>
        <v>42744.66192170818</v>
      </c>
      <c r="E16" s="17">
        <v>24816</v>
      </c>
      <c r="F16" s="10">
        <v>153689</v>
      </c>
    </row>
    <row r="17" spans="1:6" s="5" customFormat="1" ht="15" customHeight="1">
      <c r="A17" s="11" t="s">
        <v>11</v>
      </c>
      <c r="B17" s="10">
        <f>B126+B323+B437+B485</f>
        <v>1856.85</v>
      </c>
      <c r="C17" s="15">
        <f>C126+C323+C437+C485</f>
        <v>82846.00000000001</v>
      </c>
      <c r="D17" s="10">
        <f t="shared" si="0"/>
        <v>44616.42028165981</v>
      </c>
      <c r="E17" s="17">
        <v>24816</v>
      </c>
      <c r="F17" s="10">
        <v>187739</v>
      </c>
    </row>
    <row r="18" spans="1:6" s="5" customFormat="1" ht="15" customHeight="1" outlineLevel="1">
      <c r="A18" s="11" t="s">
        <v>12</v>
      </c>
      <c r="B18" s="10">
        <f>B139+B341+B442+B488</f>
        <v>1850.9599999999998</v>
      </c>
      <c r="C18" s="15">
        <f>C139+C341+C442+C488</f>
        <v>75750.3</v>
      </c>
      <c r="D18" s="10">
        <f t="shared" si="0"/>
        <v>40924.87141807495</v>
      </c>
      <c r="E18" s="17">
        <v>24816</v>
      </c>
      <c r="F18" s="10">
        <v>268329</v>
      </c>
    </row>
    <row r="19" spans="1:6" ht="13.5" customHeight="1" outlineLevel="1">
      <c r="A19" s="11" t="s">
        <v>13</v>
      </c>
      <c r="B19" s="17">
        <f>B152+B359+B448+B490</f>
        <v>1854.3999999999999</v>
      </c>
      <c r="C19" s="17">
        <f>C152+C359+C448+C490</f>
        <v>77173.59999999999</v>
      </c>
      <c r="D19" s="10">
        <f t="shared" si="0"/>
        <v>41616.479723899916</v>
      </c>
      <c r="E19" s="17">
        <v>24816</v>
      </c>
      <c r="F19" s="10">
        <v>167094</v>
      </c>
    </row>
    <row r="20" spans="1:6" ht="18.75" customHeight="1" outlineLevel="2">
      <c r="A20" s="11" t="s">
        <v>51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92" t="s">
        <v>54</v>
      </c>
      <c r="B21" s="92"/>
      <c r="C21" s="92"/>
      <c r="D21" s="92"/>
      <c r="E21" s="92"/>
      <c r="F21" s="92"/>
    </row>
    <row r="22" spans="1:6" s="5" customFormat="1" ht="14.25">
      <c r="A22" s="37" t="s">
        <v>3</v>
      </c>
      <c r="B22" s="38">
        <f>SUM(B24:B33)</f>
        <v>505.75</v>
      </c>
      <c r="C22" s="39">
        <f>SUM(C24:C33)</f>
        <v>16720</v>
      </c>
      <c r="D22" s="38">
        <f>C22/B22*1000</f>
        <v>33059.81216015818</v>
      </c>
      <c r="E22" s="38">
        <v>24816</v>
      </c>
      <c r="F22" s="38">
        <v>102547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44</v>
      </c>
      <c r="C24" s="14">
        <f>1539.7+46.37</f>
        <v>1586.07</v>
      </c>
      <c r="D24" s="3">
        <f>C24/B24*1000</f>
        <v>36047.045454545456</v>
      </c>
      <c r="E24" s="16">
        <v>24816</v>
      </c>
      <c r="F24" s="3">
        <v>71184.34</v>
      </c>
    </row>
    <row r="25" spans="1:6" ht="18" customHeight="1">
      <c r="A25" s="6" t="s">
        <v>24</v>
      </c>
      <c r="B25" s="16">
        <v>78</v>
      </c>
      <c r="C25" s="14">
        <f>2498.6+46.37</f>
        <v>2544.97</v>
      </c>
      <c r="D25" s="3">
        <f aca="true" t="shared" si="1" ref="D25:D33">C25/B25*1000</f>
        <v>32627.82051282051</v>
      </c>
      <c r="E25" s="16">
        <v>24816</v>
      </c>
      <c r="F25" s="3">
        <v>91289.26</v>
      </c>
    </row>
    <row r="26" spans="1:6" ht="20.25" customHeight="1">
      <c r="A26" s="6" t="s">
        <v>25</v>
      </c>
      <c r="B26" s="16">
        <v>94</v>
      </c>
      <c r="C26" s="14">
        <f>2944.3+46.37</f>
        <v>2990.67</v>
      </c>
      <c r="D26" s="3">
        <f t="shared" si="1"/>
        <v>31815.63829787234</v>
      </c>
      <c r="E26" s="16">
        <v>24816</v>
      </c>
      <c r="F26" s="3">
        <v>98427.21</v>
      </c>
    </row>
    <row r="27" spans="1:6" ht="15">
      <c r="A27" s="6" t="s">
        <v>26</v>
      </c>
      <c r="B27" s="16">
        <v>31</v>
      </c>
      <c r="C27" s="14">
        <f>977.4+46.37</f>
        <v>1023.77</v>
      </c>
      <c r="D27" s="3">
        <f t="shared" si="1"/>
        <v>33024.83870967742</v>
      </c>
      <c r="E27" s="16">
        <v>24816</v>
      </c>
      <c r="F27" s="3">
        <v>59855</v>
      </c>
    </row>
    <row r="28" spans="1:6" ht="15">
      <c r="A28" s="6" t="s">
        <v>27</v>
      </c>
      <c r="B28" s="16">
        <v>45</v>
      </c>
      <c r="C28" s="14">
        <f>1496.9+46.37</f>
        <v>1543.27</v>
      </c>
      <c r="D28" s="3">
        <f t="shared" si="1"/>
        <v>34294.88888888889</v>
      </c>
      <c r="E28" s="16">
        <v>24816</v>
      </c>
      <c r="F28" s="3">
        <v>102547.18</v>
      </c>
    </row>
    <row r="29" spans="1:6" ht="15">
      <c r="A29" s="6" t="s">
        <v>28</v>
      </c>
      <c r="B29" s="16">
        <v>65</v>
      </c>
      <c r="C29" s="14">
        <f>1847.4+46.37</f>
        <v>1893.77</v>
      </c>
      <c r="D29" s="3">
        <f t="shared" si="1"/>
        <v>29134.923076923078</v>
      </c>
      <c r="E29" s="16">
        <v>24816</v>
      </c>
      <c r="F29" s="3">
        <v>68382.28</v>
      </c>
    </row>
    <row r="30" spans="1:6" ht="15">
      <c r="A30" s="6" t="s">
        <v>29</v>
      </c>
      <c r="B30" s="16">
        <v>37</v>
      </c>
      <c r="C30" s="14">
        <f>1152.6+46.37</f>
        <v>1198.9699999999998</v>
      </c>
      <c r="D30" s="3">
        <f t="shared" si="1"/>
        <v>32404.594594594593</v>
      </c>
      <c r="E30" s="16">
        <v>24816</v>
      </c>
      <c r="F30" s="3">
        <v>62879.81</v>
      </c>
    </row>
    <row r="31" spans="1:6" ht="15">
      <c r="A31" s="6" t="s">
        <v>30</v>
      </c>
      <c r="B31" s="16">
        <v>59</v>
      </c>
      <c r="C31" s="14">
        <f>2077.9+46.37</f>
        <v>2124.27</v>
      </c>
      <c r="D31" s="3">
        <f t="shared" si="1"/>
        <v>36004.57627118644</v>
      </c>
      <c r="E31" s="16">
        <v>24816</v>
      </c>
      <c r="F31" s="3">
        <v>90572.38</v>
      </c>
    </row>
    <row r="32" spans="1:6" ht="15">
      <c r="A32" s="6" t="s">
        <v>31</v>
      </c>
      <c r="B32" s="16">
        <v>35</v>
      </c>
      <c r="C32" s="14">
        <f>1086.6+46.37</f>
        <v>1132.9699999999998</v>
      </c>
      <c r="D32" s="3">
        <f t="shared" si="1"/>
        <v>32370.571428571424</v>
      </c>
      <c r="E32" s="16">
        <v>24816</v>
      </c>
      <c r="F32" s="3">
        <v>84728.14</v>
      </c>
    </row>
    <row r="33" spans="1:6" ht="15">
      <c r="A33" s="6" t="s">
        <v>32</v>
      </c>
      <c r="B33" s="16">
        <v>17.75</v>
      </c>
      <c r="C33" s="14">
        <f>634.9+46.37</f>
        <v>681.27</v>
      </c>
      <c r="D33" s="3">
        <f t="shared" si="1"/>
        <v>38381.40845070422</v>
      </c>
      <c r="E33" s="16">
        <v>24816</v>
      </c>
      <c r="F33" s="3">
        <v>64134.23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505</v>
      </c>
      <c r="C35" s="39">
        <f>SUM(C37:C46)</f>
        <v>16468</v>
      </c>
      <c r="D35" s="38">
        <f>C35/B35*1000</f>
        <v>32609.900990099006</v>
      </c>
      <c r="E35" s="38">
        <v>19176</v>
      </c>
      <c r="F35" s="38">
        <v>93455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44</v>
      </c>
      <c r="C37" s="14">
        <v>1446.9</v>
      </c>
      <c r="D37" s="3">
        <f>C37/B37*1000</f>
        <v>32884.090909090904</v>
      </c>
      <c r="E37" s="16">
        <v>19176</v>
      </c>
      <c r="F37" s="12">
        <v>72354.7</v>
      </c>
    </row>
    <row r="38" spans="1:6" ht="18.75" customHeight="1">
      <c r="A38" s="6" t="s">
        <v>24</v>
      </c>
      <c r="B38" s="16">
        <v>78</v>
      </c>
      <c r="C38" s="14">
        <v>2280</v>
      </c>
      <c r="D38" s="3">
        <f aca="true" t="shared" si="2" ref="D38:D46">C38/B38*1000</f>
        <v>29230.76923076923</v>
      </c>
      <c r="E38" s="16">
        <v>24816</v>
      </c>
      <c r="F38" s="12">
        <v>93454.97</v>
      </c>
    </row>
    <row r="39" spans="1:6" ht="18" customHeight="1">
      <c r="A39" s="6" t="s">
        <v>25</v>
      </c>
      <c r="B39" s="16">
        <v>92</v>
      </c>
      <c r="C39" s="14">
        <f>3342.4-27.2</f>
        <v>3315.2000000000003</v>
      </c>
      <c r="D39" s="3">
        <f t="shared" si="2"/>
        <v>36034.782608695656</v>
      </c>
      <c r="E39" s="36">
        <v>24816</v>
      </c>
      <c r="F39" s="36">
        <v>89088.68</v>
      </c>
    </row>
    <row r="40" spans="1:6" ht="20.25" customHeight="1">
      <c r="A40" s="6" t="s">
        <v>26</v>
      </c>
      <c r="B40" s="16">
        <v>32</v>
      </c>
      <c r="C40" s="14">
        <v>1022.2</v>
      </c>
      <c r="D40" s="3">
        <f>C40/B40*1000</f>
        <v>31943.75</v>
      </c>
      <c r="E40" s="16">
        <v>24816</v>
      </c>
      <c r="F40" s="3">
        <v>58897</v>
      </c>
    </row>
    <row r="41" spans="1:6" ht="15">
      <c r="A41" s="6" t="s">
        <v>27</v>
      </c>
      <c r="B41" s="16">
        <v>45</v>
      </c>
      <c r="C41" s="14">
        <v>1470.6</v>
      </c>
      <c r="D41" s="3">
        <f t="shared" si="2"/>
        <v>32680</v>
      </c>
      <c r="E41" s="16">
        <v>24816</v>
      </c>
      <c r="F41" s="3">
        <v>70494.88</v>
      </c>
    </row>
    <row r="42" spans="1:6" ht="15">
      <c r="A42" s="6" t="s">
        <v>28</v>
      </c>
      <c r="B42" s="16">
        <v>65</v>
      </c>
      <c r="C42" s="14">
        <v>1956.4</v>
      </c>
      <c r="D42" s="3">
        <f t="shared" si="2"/>
        <v>30098.46153846154</v>
      </c>
      <c r="E42" s="16">
        <v>24816</v>
      </c>
      <c r="F42" s="12">
        <v>66889.09</v>
      </c>
    </row>
    <row r="43" spans="1:6" ht="15">
      <c r="A43" s="6" t="s">
        <v>29</v>
      </c>
      <c r="B43" s="16">
        <v>37</v>
      </c>
      <c r="C43" s="14">
        <v>1215.6</v>
      </c>
      <c r="D43" s="3">
        <f t="shared" si="2"/>
        <v>32854.05405405405</v>
      </c>
      <c r="E43" s="16">
        <v>24816</v>
      </c>
      <c r="F43" s="3">
        <v>62899.81</v>
      </c>
    </row>
    <row r="44" spans="1:6" ht="15">
      <c r="A44" s="6" t="s">
        <v>30</v>
      </c>
      <c r="B44" s="16">
        <v>59</v>
      </c>
      <c r="C44" s="14">
        <v>1932.1</v>
      </c>
      <c r="D44" s="3">
        <f t="shared" si="2"/>
        <v>32747.45762711864</v>
      </c>
      <c r="E44" s="16">
        <v>24816</v>
      </c>
      <c r="F44" s="3">
        <v>82367.28</v>
      </c>
    </row>
    <row r="45" spans="1:6" ht="15">
      <c r="A45" s="6" t="s">
        <v>31</v>
      </c>
      <c r="B45" s="16">
        <v>36</v>
      </c>
      <c r="C45" s="14">
        <v>1196.9</v>
      </c>
      <c r="D45" s="3">
        <f t="shared" si="2"/>
        <v>33247.222222222226</v>
      </c>
      <c r="E45" s="16">
        <v>24816</v>
      </c>
      <c r="F45" s="3">
        <v>82368.69</v>
      </c>
    </row>
    <row r="46" spans="1:6" ht="15">
      <c r="A46" s="6" t="s">
        <v>32</v>
      </c>
      <c r="B46" s="16">
        <v>17</v>
      </c>
      <c r="C46" s="14">
        <v>632.1</v>
      </c>
      <c r="D46" s="3">
        <f t="shared" si="2"/>
        <v>37182.352941176476</v>
      </c>
      <c r="E46" s="16">
        <v>24816</v>
      </c>
      <c r="F46" s="3">
        <v>62619.74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505</v>
      </c>
      <c r="C48" s="39">
        <f>SUM(C50:C59)</f>
        <v>21155.000000000004</v>
      </c>
      <c r="D48" s="38">
        <f>C48/B48*1000</f>
        <v>41891.0891089109</v>
      </c>
      <c r="E48" s="38">
        <v>20304</v>
      </c>
      <c r="F48" s="38">
        <v>155554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43</v>
      </c>
      <c r="C50" s="14">
        <f>1551.4+351.63</f>
        <v>1903.0300000000002</v>
      </c>
      <c r="D50" s="3">
        <f>C50/B50*1000</f>
        <v>44256.511627906984</v>
      </c>
      <c r="E50" s="16">
        <v>20304</v>
      </c>
      <c r="F50" s="3">
        <v>155553.78</v>
      </c>
    </row>
    <row r="51" spans="1:6" ht="15">
      <c r="A51" s="6" t="s">
        <v>24</v>
      </c>
      <c r="B51" s="16">
        <v>77</v>
      </c>
      <c r="C51" s="14">
        <f>2497.5+351.63</f>
        <v>2849.13</v>
      </c>
      <c r="D51" s="3">
        <f aca="true" t="shared" si="3" ref="D51:D59">C51/B51*1000</f>
        <v>37001.68831168831</v>
      </c>
      <c r="E51" s="16">
        <v>24816</v>
      </c>
      <c r="F51" s="3">
        <v>113018</v>
      </c>
    </row>
    <row r="52" spans="1:6" ht="18.75" customHeight="1">
      <c r="A52" s="6" t="s">
        <v>25</v>
      </c>
      <c r="B52" s="16">
        <v>91</v>
      </c>
      <c r="C52" s="14">
        <f>3864.3+351.63</f>
        <v>4215.93</v>
      </c>
      <c r="D52" s="3">
        <f t="shared" si="3"/>
        <v>46328.9010989011</v>
      </c>
      <c r="E52" s="16">
        <v>24816</v>
      </c>
      <c r="F52" s="3">
        <v>65591.51</v>
      </c>
    </row>
    <row r="53" spans="1:6" ht="18" customHeight="1">
      <c r="A53" s="6" t="s">
        <v>26</v>
      </c>
      <c r="B53" s="16">
        <v>32</v>
      </c>
      <c r="C53" s="14">
        <f>1074.5+351.63</f>
        <v>1426.13</v>
      </c>
      <c r="D53" s="3">
        <f t="shared" si="3"/>
        <v>44566.5625</v>
      </c>
      <c r="E53" s="16">
        <v>24816</v>
      </c>
      <c r="F53" s="3">
        <v>56764</v>
      </c>
    </row>
    <row r="54" spans="1:6" ht="20.25" customHeight="1">
      <c r="A54" s="6" t="s">
        <v>27</v>
      </c>
      <c r="B54" s="16">
        <v>46</v>
      </c>
      <c r="C54" s="14">
        <f>1478.9+351.63</f>
        <v>1830.5300000000002</v>
      </c>
      <c r="D54" s="3">
        <f t="shared" si="3"/>
        <v>39794.130434782615</v>
      </c>
      <c r="E54" s="16">
        <v>24816</v>
      </c>
      <c r="F54" s="3">
        <v>71506.36</v>
      </c>
    </row>
    <row r="55" spans="1:6" ht="15">
      <c r="A55" s="6" t="s">
        <v>28</v>
      </c>
      <c r="B55" s="16">
        <v>65</v>
      </c>
      <c r="C55" s="14">
        <f>1960.5+351.63</f>
        <v>2312.13</v>
      </c>
      <c r="D55" s="3">
        <f t="shared" si="3"/>
        <v>35571.23076923077</v>
      </c>
      <c r="E55" s="16">
        <v>24816</v>
      </c>
      <c r="F55" s="3">
        <v>67623.67</v>
      </c>
    </row>
    <row r="56" spans="1:6" ht="15">
      <c r="A56" s="6" t="s">
        <v>29</v>
      </c>
      <c r="B56" s="16">
        <v>38</v>
      </c>
      <c r="C56" s="14">
        <f>1281.3+351.63</f>
        <v>1632.9299999999998</v>
      </c>
      <c r="D56" s="3">
        <f t="shared" si="3"/>
        <v>42971.84210526316</v>
      </c>
      <c r="E56" s="16">
        <v>24816</v>
      </c>
      <c r="F56" s="3">
        <v>71814.98</v>
      </c>
    </row>
    <row r="57" spans="1:6" ht="15">
      <c r="A57" s="6" t="s">
        <v>30</v>
      </c>
      <c r="B57" s="16">
        <v>59</v>
      </c>
      <c r="C57" s="14">
        <f>1997.3+351.63</f>
        <v>2348.93</v>
      </c>
      <c r="D57" s="3">
        <f t="shared" si="3"/>
        <v>39812.37288135593</v>
      </c>
      <c r="E57" s="16">
        <v>24816</v>
      </c>
      <c r="F57" s="3">
        <v>82367.28</v>
      </c>
    </row>
    <row r="58" spans="1:6" ht="15">
      <c r="A58" s="6" t="s">
        <v>31</v>
      </c>
      <c r="B58" s="16">
        <v>37</v>
      </c>
      <c r="C58" s="14">
        <f>1360.5+351.63</f>
        <v>1712.13</v>
      </c>
      <c r="D58" s="3">
        <f t="shared" si="3"/>
        <v>46273.78378378379</v>
      </c>
      <c r="E58" s="16">
        <v>24816</v>
      </c>
      <c r="F58" s="3">
        <v>86245.46</v>
      </c>
    </row>
    <row r="59" spans="1:6" ht="15">
      <c r="A59" s="6" t="s">
        <v>32</v>
      </c>
      <c r="B59" s="16">
        <v>17</v>
      </c>
      <c r="C59" s="14">
        <f>572.5+351.63</f>
        <v>924.13</v>
      </c>
      <c r="D59" s="3">
        <f t="shared" si="3"/>
        <v>54360.58823529412</v>
      </c>
      <c r="E59" s="16">
        <v>24816</v>
      </c>
      <c r="F59" s="3">
        <v>62619.74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509.5</v>
      </c>
      <c r="C61" s="39">
        <f>SUM(C63:C72)</f>
        <v>17326</v>
      </c>
      <c r="D61" s="38">
        <f>C61/B61*1000</f>
        <v>34005.888125613346</v>
      </c>
      <c r="E61" s="38">
        <v>20304</v>
      </c>
      <c r="F61" s="38">
        <v>96933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43</v>
      </c>
      <c r="C63" s="14">
        <f>1536.9-0.4</f>
        <v>1536.5</v>
      </c>
      <c r="D63" s="3">
        <f>C63/B63*1000</f>
        <v>35732.55813953488</v>
      </c>
      <c r="E63" s="16">
        <v>20304</v>
      </c>
      <c r="F63" s="3">
        <v>28616.42</v>
      </c>
    </row>
    <row r="64" spans="1:6" s="5" customFormat="1" ht="15" customHeight="1">
      <c r="A64" s="6" t="s">
        <v>24</v>
      </c>
      <c r="B64" s="16">
        <v>77</v>
      </c>
      <c r="C64" s="14">
        <v>2564.8</v>
      </c>
      <c r="D64" s="3">
        <f aca="true" t="shared" si="4" ref="D64:D71">C64/B64*1000</f>
        <v>33309.09090909091</v>
      </c>
      <c r="E64" s="59">
        <v>24816</v>
      </c>
      <c r="F64" s="3">
        <v>81349.9</v>
      </c>
    </row>
    <row r="65" spans="1:6" ht="15">
      <c r="A65" s="6" t="s">
        <v>25</v>
      </c>
      <c r="B65" s="16">
        <v>96</v>
      </c>
      <c r="C65" s="14">
        <v>3621.9</v>
      </c>
      <c r="D65" s="3">
        <f t="shared" si="4"/>
        <v>37728.125</v>
      </c>
      <c r="E65" s="16">
        <v>24816</v>
      </c>
      <c r="F65" s="3">
        <v>96932.76</v>
      </c>
    </row>
    <row r="66" spans="1:6" ht="18.75" customHeight="1">
      <c r="A66" s="6" t="s">
        <v>26</v>
      </c>
      <c r="B66" s="16">
        <v>32</v>
      </c>
      <c r="C66" s="14">
        <v>1033.4</v>
      </c>
      <c r="D66" s="3">
        <f t="shared" si="4"/>
        <v>32293.750000000004</v>
      </c>
      <c r="E66" s="16">
        <v>24816</v>
      </c>
      <c r="F66" s="3">
        <v>76802</v>
      </c>
    </row>
    <row r="67" spans="1:6" ht="18" customHeight="1">
      <c r="A67" s="6" t="s">
        <v>27</v>
      </c>
      <c r="B67" s="16">
        <v>45</v>
      </c>
      <c r="C67" s="14">
        <v>1487.9</v>
      </c>
      <c r="D67" s="3">
        <f t="shared" si="4"/>
        <v>33064.444444444445</v>
      </c>
      <c r="E67" s="16">
        <v>24816</v>
      </c>
      <c r="F67" s="3">
        <v>70589.68</v>
      </c>
    </row>
    <row r="68" spans="1:6" ht="20.25" customHeight="1">
      <c r="A68" s="6" t="s">
        <v>28</v>
      </c>
      <c r="B68" s="16">
        <v>65</v>
      </c>
      <c r="C68" s="14">
        <v>2073</v>
      </c>
      <c r="D68" s="3">
        <f t="shared" si="4"/>
        <v>31892.30769230769</v>
      </c>
      <c r="E68" s="16">
        <v>24819</v>
      </c>
      <c r="F68" s="3">
        <v>68856.45</v>
      </c>
    </row>
    <row r="69" spans="1:6" ht="15">
      <c r="A69" s="6" t="s">
        <v>29</v>
      </c>
      <c r="B69" s="16">
        <v>38</v>
      </c>
      <c r="C69" s="14">
        <v>1195.7</v>
      </c>
      <c r="D69" s="3">
        <f>C69/B69*1000</f>
        <v>31465.78947368421</v>
      </c>
      <c r="E69" s="16">
        <v>24816</v>
      </c>
      <c r="F69" s="3">
        <v>73014.98</v>
      </c>
    </row>
    <row r="70" spans="1:6" ht="15">
      <c r="A70" s="6" t="s">
        <v>30</v>
      </c>
      <c r="B70" s="16">
        <v>59.5</v>
      </c>
      <c r="C70" s="14">
        <v>1930.5</v>
      </c>
      <c r="D70" s="3">
        <f t="shared" si="4"/>
        <v>32445.378151260506</v>
      </c>
      <c r="E70" s="16">
        <v>24816</v>
      </c>
      <c r="F70" s="3">
        <v>75324.17</v>
      </c>
    </row>
    <row r="71" spans="1:6" ht="15">
      <c r="A71" s="6" t="s">
        <v>31</v>
      </c>
      <c r="B71" s="16">
        <v>37</v>
      </c>
      <c r="C71" s="14">
        <v>1282.6</v>
      </c>
      <c r="D71" s="3">
        <f t="shared" si="4"/>
        <v>34664.86486486486</v>
      </c>
      <c r="E71" s="16">
        <v>24816</v>
      </c>
      <c r="F71" s="3">
        <v>70844.02</v>
      </c>
    </row>
    <row r="72" spans="1:6" ht="15">
      <c r="A72" s="6" t="s">
        <v>32</v>
      </c>
      <c r="B72" s="16">
        <v>17</v>
      </c>
      <c r="C72" s="14">
        <v>599.7</v>
      </c>
      <c r="D72" s="3">
        <f>C72/B72*1000</f>
        <v>35276.4705882353</v>
      </c>
      <c r="E72" s="16">
        <v>24816</v>
      </c>
      <c r="F72" s="3">
        <v>67619.74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509.5</v>
      </c>
      <c r="C74" s="39">
        <f>SUM(C76:C85)</f>
        <v>26484.300000000003</v>
      </c>
      <c r="D74" s="38">
        <f>C74/B74*1000</f>
        <v>51980.961727183516</v>
      </c>
      <c r="E74" s="38">
        <v>24816</v>
      </c>
      <c r="F74" s="38">
        <v>121096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44</v>
      </c>
      <c r="C76" s="14">
        <v>2056.5</v>
      </c>
      <c r="D76" s="3">
        <f>C76/B76*1000</f>
        <v>46738.63636363637</v>
      </c>
      <c r="E76" s="16">
        <v>24816</v>
      </c>
      <c r="F76" s="3">
        <v>83855</v>
      </c>
    </row>
    <row r="77" spans="1:6" ht="15" customHeight="1">
      <c r="A77" s="6" t="s">
        <v>24</v>
      </c>
      <c r="B77" s="16">
        <v>77</v>
      </c>
      <c r="C77" s="14">
        <v>4000.9</v>
      </c>
      <c r="D77" s="3">
        <f aca="true" t="shared" si="5" ref="D77:D85">C77/B77*1000</f>
        <v>51959.740259740254</v>
      </c>
      <c r="E77" s="16">
        <v>24816</v>
      </c>
      <c r="F77" s="3">
        <v>119603</v>
      </c>
    </row>
    <row r="78" spans="1:6" s="5" customFormat="1" ht="15" customHeight="1">
      <c r="A78" s="6" t="s">
        <v>25</v>
      </c>
      <c r="B78" s="16">
        <v>96</v>
      </c>
      <c r="C78" s="14">
        <v>5694.8</v>
      </c>
      <c r="D78" s="3">
        <f t="shared" si="5"/>
        <v>59320.833333333336</v>
      </c>
      <c r="E78" s="16">
        <v>24816</v>
      </c>
      <c r="F78" s="3">
        <v>96932</v>
      </c>
    </row>
    <row r="79" spans="1:6" ht="15">
      <c r="A79" s="6" t="s">
        <v>26</v>
      </c>
      <c r="B79" s="16">
        <v>32</v>
      </c>
      <c r="C79" s="14">
        <v>1675.6</v>
      </c>
      <c r="D79" s="3">
        <f t="shared" si="5"/>
        <v>52362.5</v>
      </c>
      <c r="E79" s="16">
        <v>24816</v>
      </c>
      <c r="F79" s="3">
        <v>101753</v>
      </c>
    </row>
    <row r="80" spans="1:6" ht="18.75" customHeight="1">
      <c r="A80" s="6" t="s">
        <v>27</v>
      </c>
      <c r="B80" s="16">
        <v>45</v>
      </c>
      <c r="C80" s="14">
        <v>2240.4</v>
      </c>
      <c r="D80" s="3">
        <f t="shared" si="5"/>
        <v>49786.66666666667</v>
      </c>
      <c r="E80" s="16">
        <v>24816</v>
      </c>
      <c r="F80" s="3">
        <v>86302</v>
      </c>
    </row>
    <row r="81" spans="1:6" ht="18" customHeight="1">
      <c r="A81" s="6" t="s">
        <v>28</v>
      </c>
      <c r="B81" s="16">
        <v>65</v>
      </c>
      <c r="C81" s="14">
        <v>3254.4</v>
      </c>
      <c r="D81" s="3">
        <f t="shared" si="5"/>
        <v>50067.69230769231</v>
      </c>
      <c r="E81" s="16">
        <v>24816</v>
      </c>
      <c r="F81" s="3">
        <v>76825.78</v>
      </c>
    </row>
    <row r="82" spans="1:6" ht="20.25" customHeight="1">
      <c r="A82" s="6" t="s">
        <v>29</v>
      </c>
      <c r="B82" s="16">
        <v>37</v>
      </c>
      <c r="C82" s="14">
        <v>1890.2</v>
      </c>
      <c r="D82" s="3">
        <f t="shared" si="5"/>
        <v>51086.48648648649</v>
      </c>
      <c r="E82" s="16">
        <v>24816</v>
      </c>
      <c r="F82" s="3">
        <v>88496</v>
      </c>
    </row>
    <row r="83" spans="1:6" ht="18" customHeight="1">
      <c r="A83" s="6" t="s">
        <v>30</v>
      </c>
      <c r="B83" s="16">
        <v>59.5</v>
      </c>
      <c r="C83" s="14">
        <v>3080</v>
      </c>
      <c r="D83" s="3">
        <f t="shared" si="5"/>
        <v>51764.705882352944</v>
      </c>
      <c r="E83" s="16">
        <v>24816</v>
      </c>
      <c r="F83" s="3">
        <v>67538</v>
      </c>
    </row>
    <row r="84" spans="1:6" ht="15">
      <c r="A84" s="6" t="s">
        <v>31</v>
      </c>
      <c r="B84" s="16">
        <v>37</v>
      </c>
      <c r="C84" s="14">
        <v>1723.5</v>
      </c>
      <c r="D84" s="3">
        <f t="shared" si="5"/>
        <v>46581.08108108108</v>
      </c>
      <c r="E84" s="16">
        <v>24816</v>
      </c>
      <c r="F84" s="3">
        <v>121096</v>
      </c>
    </row>
    <row r="85" spans="1:6" ht="15">
      <c r="A85" s="6" t="s">
        <v>32</v>
      </c>
      <c r="B85" s="16">
        <v>17</v>
      </c>
      <c r="C85" s="14">
        <v>868</v>
      </c>
      <c r="D85" s="3">
        <f t="shared" si="5"/>
        <v>51058.82352941177</v>
      </c>
      <c r="E85" s="16">
        <v>27751</v>
      </c>
      <c r="F85" s="3">
        <v>75650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513.5</v>
      </c>
      <c r="C87" s="39">
        <f>SUM(C89:C98)</f>
        <v>25202.8</v>
      </c>
      <c r="D87" s="38">
        <f>C87/B87*1000</f>
        <v>49080.428432327164</v>
      </c>
      <c r="E87" s="38">
        <v>24816</v>
      </c>
      <c r="F87" s="38">
        <v>144008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44</v>
      </c>
      <c r="C89" s="14">
        <v>2482</v>
      </c>
      <c r="D89" s="3">
        <f>C89/B89*1000</f>
        <v>56409.090909090904</v>
      </c>
      <c r="E89" s="16">
        <v>24816</v>
      </c>
      <c r="F89" s="3">
        <v>118706</v>
      </c>
    </row>
    <row r="90" spans="1:6" ht="15">
      <c r="A90" s="6" t="s">
        <v>24</v>
      </c>
      <c r="B90" s="16">
        <v>77</v>
      </c>
      <c r="C90" s="14">
        <v>4083.2</v>
      </c>
      <c r="D90" s="3">
        <f aca="true" t="shared" si="6" ref="D90:D98">C90/B90*1000</f>
        <v>53028.57142857143</v>
      </c>
      <c r="E90" s="16">
        <v>24816</v>
      </c>
      <c r="F90" s="3">
        <v>119603</v>
      </c>
    </row>
    <row r="91" spans="1:6" ht="15">
      <c r="A91" s="6" t="s">
        <v>25</v>
      </c>
      <c r="B91" s="16">
        <v>96</v>
      </c>
      <c r="C91" s="14">
        <v>5000.8</v>
      </c>
      <c r="D91" s="3">
        <f t="shared" si="6"/>
        <v>52091.66666666667</v>
      </c>
      <c r="E91" s="16">
        <v>24816</v>
      </c>
      <c r="F91" s="12">
        <v>81616</v>
      </c>
    </row>
    <row r="92" spans="1:6" s="5" customFormat="1" ht="15" customHeight="1">
      <c r="A92" s="6" t="s">
        <v>26</v>
      </c>
      <c r="B92" s="16">
        <v>32</v>
      </c>
      <c r="C92" s="14">
        <v>1349.8</v>
      </c>
      <c r="D92" s="3">
        <f t="shared" si="6"/>
        <v>42181.25</v>
      </c>
      <c r="E92" s="16">
        <v>24816</v>
      </c>
      <c r="F92" s="3">
        <v>52100</v>
      </c>
    </row>
    <row r="93" spans="1:6" ht="15">
      <c r="A93" s="6" t="s">
        <v>27</v>
      </c>
      <c r="B93" s="16">
        <v>47</v>
      </c>
      <c r="C93" s="14">
        <v>2295</v>
      </c>
      <c r="D93" s="3">
        <f t="shared" si="6"/>
        <v>48829.78723404255</v>
      </c>
      <c r="E93" s="16">
        <v>24816</v>
      </c>
      <c r="F93" s="3">
        <v>144008</v>
      </c>
    </row>
    <row r="94" spans="1:6" ht="18.75" customHeight="1">
      <c r="A94" s="6" t="s">
        <v>28</v>
      </c>
      <c r="B94" s="16">
        <v>65</v>
      </c>
      <c r="C94" s="14">
        <v>2630</v>
      </c>
      <c r="D94" s="3">
        <f t="shared" si="6"/>
        <v>40461.53846153846</v>
      </c>
      <c r="E94" s="16">
        <v>27500</v>
      </c>
      <c r="F94" s="3">
        <v>82807</v>
      </c>
    </row>
    <row r="95" spans="1:6" ht="18" customHeight="1">
      <c r="A95" s="6" t="s">
        <v>29</v>
      </c>
      <c r="B95" s="16">
        <v>38</v>
      </c>
      <c r="C95" s="14">
        <v>1491.9</v>
      </c>
      <c r="D95" s="3">
        <f t="shared" si="6"/>
        <v>39260.52631578947</v>
      </c>
      <c r="E95" s="16">
        <v>27717</v>
      </c>
      <c r="F95" s="12">
        <v>62813</v>
      </c>
    </row>
    <row r="96" spans="1:6" ht="20.25" customHeight="1">
      <c r="A96" s="6" t="s">
        <v>30</v>
      </c>
      <c r="B96" s="16">
        <v>59.5</v>
      </c>
      <c r="C96" s="14">
        <v>2870</v>
      </c>
      <c r="D96" s="3">
        <f t="shared" si="6"/>
        <v>48235.294117647056</v>
      </c>
      <c r="E96" s="16">
        <v>24816</v>
      </c>
      <c r="F96" s="3">
        <v>77412</v>
      </c>
    </row>
    <row r="97" spans="1:6" ht="15">
      <c r="A97" s="6" t="s">
        <v>31</v>
      </c>
      <c r="B97" s="16">
        <v>38</v>
      </c>
      <c r="C97" s="14">
        <v>2218.5</v>
      </c>
      <c r="D97" s="3">
        <f t="shared" si="6"/>
        <v>58381.57894736842</v>
      </c>
      <c r="E97" s="16">
        <v>24816</v>
      </c>
      <c r="F97" s="3">
        <v>68589</v>
      </c>
    </row>
    <row r="98" spans="1:6" ht="15">
      <c r="A98" s="6" t="s">
        <v>32</v>
      </c>
      <c r="B98" s="16">
        <v>17</v>
      </c>
      <c r="C98" s="14">
        <v>781.6</v>
      </c>
      <c r="D98" s="3">
        <f t="shared" si="6"/>
        <v>45976.470588235294</v>
      </c>
      <c r="E98" s="16">
        <v>24816</v>
      </c>
      <c r="F98" s="3">
        <v>131745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506</v>
      </c>
      <c r="C100" s="39">
        <f>SUM(C102:C111)</f>
        <v>24396.5</v>
      </c>
      <c r="D100" s="38">
        <f>C100/B100*1000</f>
        <v>48214.42687747036</v>
      </c>
      <c r="E100" s="38">
        <v>21380</v>
      </c>
      <c r="F100" s="38">
        <v>201305</v>
      </c>
    </row>
    <row r="101" spans="1:6" ht="15">
      <c r="A101" s="75" t="s">
        <v>22</v>
      </c>
      <c r="B101" s="76"/>
      <c r="C101" s="76"/>
      <c r="D101" s="76"/>
      <c r="E101" s="76"/>
      <c r="F101" s="77"/>
    </row>
    <row r="102" spans="1:6" ht="15">
      <c r="A102" s="6" t="s">
        <v>23</v>
      </c>
      <c r="B102" s="16">
        <v>43</v>
      </c>
      <c r="C102" s="14">
        <v>2228.4</v>
      </c>
      <c r="D102" s="3">
        <f>C102/B102*1000</f>
        <v>51823.25581395349</v>
      </c>
      <c r="E102" s="52">
        <v>24816</v>
      </c>
      <c r="F102" s="52">
        <v>117743</v>
      </c>
    </row>
    <row r="103" spans="1:6" ht="15">
      <c r="A103" s="6" t="s">
        <v>24</v>
      </c>
      <c r="B103" s="16">
        <v>77</v>
      </c>
      <c r="C103" s="14">
        <v>3743.9</v>
      </c>
      <c r="D103" s="3">
        <f aca="true" t="shared" si="7" ref="D103:D111">C103/B103*1000</f>
        <v>48622.07792207792</v>
      </c>
      <c r="E103" s="52">
        <v>24816</v>
      </c>
      <c r="F103" s="53">
        <v>191459</v>
      </c>
    </row>
    <row r="104" spans="1:6" ht="15">
      <c r="A104" s="6" t="s">
        <v>25</v>
      </c>
      <c r="B104" s="16">
        <v>96</v>
      </c>
      <c r="C104" s="14">
        <v>3801.2</v>
      </c>
      <c r="D104" s="3">
        <f t="shared" si="7"/>
        <v>39595.83333333333</v>
      </c>
      <c r="E104" s="52">
        <v>24816</v>
      </c>
      <c r="F104" s="12">
        <v>78631.94</v>
      </c>
    </row>
    <row r="105" spans="1:6" ht="15" customHeight="1">
      <c r="A105" s="6" t="s">
        <v>26</v>
      </c>
      <c r="B105" s="16">
        <v>32</v>
      </c>
      <c r="C105" s="14">
        <v>1633.7</v>
      </c>
      <c r="D105" s="3">
        <f t="shared" si="7"/>
        <v>51053.125</v>
      </c>
      <c r="E105" s="52">
        <v>24816</v>
      </c>
      <c r="F105" s="3">
        <v>63272</v>
      </c>
    </row>
    <row r="106" spans="1:6" ht="15" customHeight="1">
      <c r="A106" s="6" t="s">
        <v>27</v>
      </c>
      <c r="B106" s="16">
        <v>49</v>
      </c>
      <c r="C106" s="14">
        <v>2443.5</v>
      </c>
      <c r="D106" s="3">
        <f t="shared" si="7"/>
        <v>49867.34693877551</v>
      </c>
      <c r="E106" s="52">
        <v>24816</v>
      </c>
      <c r="F106" s="53">
        <v>84284.81</v>
      </c>
    </row>
    <row r="107" spans="1:6" ht="15">
      <c r="A107" s="6" t="s">
        <v>28</v>
      </c>
      <c r="B107" s="16">
        <v>65</v>
      </c>
      <c r="C107" s="14">
        <v>3366.4</v>
      </c>
      <c r="D107" s="3">
        <f t="shared" si="7"/>
        <v>51790.76923076923</v>
      </c>
      <c r="E107" s="52">
        <v>21379.85</v>
      </c>
      <c r="F107" s="3">
        <v>71536.83</v>
      </c>
    </row>
    <row r="108" spans="1:6" ht="18.75" customHeight="1">
      <c r="A108" s="6" t="s">
        <v>29</v>
      </c>
      <c r="B108" s="16">
        <v>31</v>
      </c>
      <c r="C108" s="14">
        <v>1560.3</v>
      </c>
      <c r="D108" s="3">
        <f t="shared" si="7"/>
        <v>50332.25806451613</v>
      </c>
      <c r="E108" s="52">
        <v>24816</v>
      </c>
      <c r="F108" s="53">
        <v>59610.48</v>
      </c>
    </row>
    <row r="109" spans="1:6" ht="18" customHeight="1">
      <c r="A109" s="6" t="s">
        <v>30</v>
      </c>
      <c r="B109" s="16">
        <v>58</v>
      </c>
      <c r="C109" s="14">
        <v>3006.9</v>
      </c>
      <c r="D109" s="3">
        <f t="shared" si="7"/>
        <v>51843.10344827586</v>
      </c>
      <c r="E109" s="52">
        <v>24816</v>
      </c>
      <c r="F109" s="53">
        <v>69694.74</v>
      </c>
    </row>
    <row r="110" spans="1:6" ht="20.25" customHeight="1">
      <c r="A110" s="6" t="s">
        <v>31</v>
      </c>
      <c r="B110" s="16">
        <v>38</v>
      </c>
      <c r="C110" s="14">
        <v>1725.6</v>
      </c>
      <c r="D110" s="3">
        <f t="shared" si="7"/>
        <v>45410.526315789466</v>
      </c>
      <c r="E110" s="52">
        <v>24816</v>
      </c>
      <c r="F110" s="53">
        <v>65652</v>
      </c>
    </row>
    <row r="111" spans="1:6" ht="15">
      <c r="A111" s="6" t="s">
        <v>32</v>
      </c>
      <c r="B111" s="16">
        <v>17</v>
      </c>
      <c r="C111" s="14">
        <v>886.6</v>
      </c>
      <c r="D111" s="3">
        <f t="shared" si="7"/>
        <v>52152.941176470595</v>
      </c>
      <c r="E111" s="52">
        <v>24816</v>
      </c>
      <c r="F111" s="53">
        <v>91514</v>
      </c>
    </row>
    <row r="112" spans="1:6" ht="15">
      <c r="A112" s="6"/>
      <c r="B112" s="16"/>
      <c r="C112" s="14"/>
      <c r="D112" s="3"/>
      <c r="E112" s="52"/>
      <c r="F112" s="3"/>
    </row>
    <row r="113" spans="1:6" ht="15">
      <c r="A113" s="47" t="s">
        <v>10</v>
      </c>
      <c r="B113" s="48">
        <f>SUM(B115:B124)</f>
        <v>505.5</v>
      </c>
      <c r="C113" s="49">
        <f>SUM(C115:C124)</f>
        <v>20435.5</v>
      </c>
      <c r="D113" s="48">
        <f>C113/B113*1000</f>
        <v>40426.31058358061</v>
      </c>
      <c r="E113" s="48">
        <v>24816</v>
      </c>
      <c r="F113" s="48">
        <v>138915</v>
      </c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>
        <v>44</v>
      </c>
      <c r="C115" s="14">
        <v>1429.6</v>
      </c>
      <c r="D115" s="3">
        <f>C115/B115*1000</f>
        <v>32490.909090909092</v>
      </c>
      <c r="E115" s="64">
        <v>24816</v>
      </c>
      <c r="F115" s="66">
        <v>53550</v>
      </c>
    </row>
    <row r="116" spans="1:6" ht="15.75">
      <c r="A116" s="6" t="s">
        <v>24</v>
      </c>
      <c r="B116" s="16">
        <v>77</v>
      </c>
      <c r="C116" s="14">
        <v>3226.3</v>
      </c>
      <c r="D116" s="3">
        <f aca="true" t="shared" si="8" ref="D116:D124">C116/B116*1000</f>
        <v>41900.00000000001</v>
      </c>
      <c r="E116" s="64">
        <v>24816</v>
      </c>
      <c r="F116" s="67">
        <v>138915</v>
      </c>
    </row>
    <row r="117" spans="1:6" ht="15.75">
      <c r="A117" s="6" t="s">
        <v>25</v>
      </c>
      <c r="B117" s="16">
        <v>97</v>
      </c>
      <c r="C117" s="14">
        <v>3573.4</v>
      </c>
      <c r="D117" s="3">
        <f t="shared" si="8"/>
        <v>36839.17525773196</v>
      </c>
      <c r="E117" s="64">
        <v>24816</v>
      </c>
      <c r="F117" s="67">
        <v>105196</v>
      </c>
    </row>
    <row r="118" spans="1:6" ht="15.75">
      <c r="A118" s="6" t="s">
        <v>26</v>
      </c>
      <c r="B118" s="16">
        <v>32</v>
      </c>
      <c r="C118" s="14">
        <v>1242.1</v>
      </c>
      <c r="D118" s="3">
        <f t="shared" si="8"/>
        <v>38815.625</v>
      </c>
      <c r="E118" s="64">
        <v>24816</v>
      </c>
      <c r="F118" s="67">
        <v>87230</v>
      </c>
    </row>
    <row r="119" spans="1:6" ht="15.75">
      <c r="A119" s="6" t="s">
        <v>27</v>
      </c>
      <c r="B119" s="16">
        <v>49</v>
      </c>
      <c r="C119" s="14">
        <v>2157.8</v>
      </c>
      <c r="D119" s="3">
        <f t="shared" si="8"/>
        <v>44036.73469387756</v>
      </c>
      <c r="E119" s="64">
        <v>24816</v>
      </c>
      <c r="F119" s="67">
        <v>98881</v>
      </c>
    </row>
    <row r="120" spans="1:6" ht="15" customHeight="1">
      <c r="A120" s="6" t="s">
        <v>28</v>
      </c>
      <c r="B120" s="16">
        <v>65</v>
      </c>
      <c r="C120" s="14">
        <v>2361.6</v>
      </c>
      <c r="D120" s="3">
        <f t="shared" si="8"/>
        <v>36332.307692307695</v>
      </c>
      <c r="E120" s="64">
        <v>24816</v>
      </c>
      <c r="F120" s="67">
        <v>114107</v>
      </c>
    </row>
    <row r="121" spans="1:6" ht="15" customHeight="1">
      <c r="A121" s="6" t="s">
        <v>29</v>
      </c>
      <c r="B121" s="16">
        <v>30</v>
      </c>
      <c r="C121" s="14">
        <v>1426.2</v>
      </c>
      <c r="D121" s="3">
        <f t="shared" si="8"/>
        <v>47540</v>
      </c>
      <c r="E121" s="64">
        <v>24816</v>
      </c>
      <c r="F121" s="67">
        <v>89758</v>
      </c>
    </row>
    <row r="122" spans="1:6" ht="15" customHeight="1">
      <c r="A122" s="6" t="s">
        <v>30</v>
      </c>
      <c r="B122" s="16">
        <v>56.5</v>
      </c>
      <c r="C122" s="14">
        <v>2618.5</v>
      </c>
      <c r="D122" s="3">
        <f t="shared" si="8"/>
        <v>46345.13274336283</v>
      </c>
      <c r="E122" s="64">
        <v>24816</v>
      </c>
      <c r="F122" s="67">
        <v>106911</v>
      </c>
    </row>
    <row r="123" spans="1:6" ht="15" customHeight="1">
      <c r="A123" s="6" t="s">
        <v>31</v>
      </c>
      <c r="B123" s="16">
        <v>38</v>
      </c>
      <c r="C123" s="14">
        <v>1592.6</v>
      </c>
      <c r="D123" s="3">
        <f t="shared" si="8"/>
        <v>41910.526315789466</v>
      </c>
      <c r="E123" s="64">
        <v>24816</v>
      </c>
      <c r="F123" s="67">
        <v>75347</v>
      </c>
    </row>
    <row r="124" spans="1:6" ht="15" customHeight="1">
      <c r="A124" s="6" t="s">
        <v>32</v>
      </c>
      <c r="B124" s="16">
        <v>17</v>
      </c>
      <c r="C124" s="14">
        <v>807.4</v>
      </c>
      <c r="D124" s="3">
        <f t="shared" si="8"/>
        <v>47494.117647058825</v>
      </c>
      <c r="E124" s="67">
        <v>24816</v>
      </c>
      <c r="F124" s="67">
        <v>51080</v>
      </c>
    </row>
    <row r="125" spans="1:6" ht="15" customHeight="1">
      <c r="A125" s="6"/>
      <c r="B125" s="18"/>
      <c r="C125" s="7"/>
      <c r="D125" s="7"/>
      <c r="E125" s="64"/>
      <c r="F125" s="65"/>
    </row>
    <row r="126" spans="1:6" ht="15" customHeight="1">
      <c r="A126" s="37" t="s">
        <v>11</v>
      </c>
      <c r="B126" s="38">
        <f>SUM(B128:B137)</f>
        <v>521</v>
      </c>
      <c r="C126" s="39">
        <f>SUM(C128:C137)</f>
        <v>20220.9</v>
      </c>
      <c r="D126" s="38">
        <f>C126/B126*1000</f>
        <v>38811.70825335893</v>
      </c>
      <c r="E126" s="38">
        <v>24816</v>
      </c>
      <c r="F126" s="38">
        <v>111477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46</v>
      </c>
      <c r="C128" s="14">
        <v>1691.2</v>
      </c>
      <c r="D128" s="3">
        <f>C128/B128*1000</f>
        <v>36765.217391304344</v>
      </c>
      <c r="E128" s="52">
        <v>24816</v>
      </c>
      <c r="F128" s="52">
        <v>75930</v>
      </c>
    </row>
    <row r="129" spans="1:6" ht="15" customHeight="1">
      <c r="A129" s="6" t="s">
        <v>24</v>
      </c>
      <c r="B129" s="16">
        <v>84</v>
      </c>
      <c r="C129" s="14">
        <v>2965</v>
      </c>
      <c r="D129" s="3">
        <f aca="true" t="shared" si="9" ref="D129:D137">C129/B129*1000</f>
        <v>35297.61904761905</v>
      </c>
      <c r="E129" s="53">
        <v>24816</v>
      </c>
      <c r="F129" s="53">
        <v>86118</v>
      </c>
    </row>
    <row r="130" spans="1:6" ht="15" customHeight="1">
      <c r="A130" s="21" t="s">
        <v>25</v>
      </c>
      <c r="B130" s="16">
        <v>99</v>
      </c>
      <c r="C130" s="22">
        <v>3930.2</v>
      </c>
      <c r="D130" s="16">
        <f t="shared" si="9"/>
        <v>39698.9898989899</v>
      </c>
      <c r="E130" s="53">
        <v>24816</v>
      </c>
      <c r="F130" s="53">
        <v>111477</v>
      </c>
    </row>
    <row r="131" spans="1:6" ht="15" customHeight="1">
      <c r="A131" s="21" t="s">
        <v>26</v>
      </c>
      <c r="B131" s="16">
        <v>32</v>
      </c>
      <c r="C131" s="22">
        <v>1220.3</v>
      </c>
      <c r="D131" s="16">
        <f t="shared" si="9"/>
        <v>38134.375</v>
      </c>
      <c r="E131" s="53">
        <v>24816</v>
      </c>
      <c r="F131" s="53">
        <v>62733</v>
      </c>
    </row>
    <row r="132" spans="1:6" ht="15" customHeight="1">
      <c r="A132" s="21" t="s">
        <v>27</v>
      </c>
      <c r="B132" s="16">
        <v>46</v>
      </c>
      <c r="C132" s="22">
        <v>2168.3</v>
      </c>
      <c r="D132" s="16">
        <f t="shared" si="9"/>
        <v>47136.956521739135</v>
      </c>
      <c r="E132" s="53">
        <v>24816</v>
      </c>
      <c r="F132" s="53">
        <v>69405</v>
      </c>
    </row>
    <row r="133" spans="1:6" ht="16.5" customHeight="1">
      <c r="A133" s="21" t="s">
        <v>28</v>
      </c>
      <c r="B133" s="16">
        <v>65</v>
      </c>
      <c r="C133" s="22">
        <v>2167.9</v>
      </c>
      <c r="D133" s="16">
        <f t="shared" si="9"/>
        <v>33352.307692307695</v>
      </c>
      <c r="E133" s="53">
        <v>24816</v>
      </c>
      <c r="F133" s="53">
        <v>82865</v>
      </c>
    </row>
    <row r="134" spans="1:6" ht="15" customHeight="1">
      <c r="A134" s="21" t="s">
        <v>29</v>
      </c>
      <c r="B134" s="16">
        <v>38</v>
      </c>
      <c r="C134" s="22">
        <v>1452.6</v>
      </c>
      <c r="D134" s="16">
        <f t="shared" si="9"/>
        <v>38226.31578947368</v>
      </c>
      <c r="E134" s="53">
        <v>26547</v>
      </c>
      <c r="F134" s="53">
        <v>62687</v>
      </c>
    </row>
    <row r="135" spans="1:6" ht="15" customHeight="1">
      <c r="A135" s="21" t="s">
        <v>30</v>
      </c>
      <c r="B135" s="16">
        <v>57</v>
      </c>
      <c r="C135" s="22">
        <v>2475.5</v>
      </c>
      <c r="D135" s="16">
        <f t="shared" si="9"/>
        <v>43429.824561403504</v>
      </c>
      <c r="E135" s="53">
        <v>24816</v>
      </c>
      <c r="F135" s="53">
        <v>75370</v>
      </c>
    </row>
    <row r="136" spans="1:6" ht="15" customHeight="1">
      <c r="A136" s="21" t="s">
        <v>31</v>
      </c>
      <c r="B136" s="16">
        <v>37</v>
      </c>
      <c r="C136" s="22">
        <v>1646</v>
      </c>
      <c r="D136" s="16">
        <f t="shared" si="9"/>
        <v>44486.48648648649</v>
      </c>
      <c r="E136" s="53">
        <v>24816</v>
      </c>
      <c r="F136" s="53">
        <v>79923</v>
      </c>
    </row>
    <row r="137" spans="1:6" ht="15" customHeight="1">
      <c r="A137" s="21" t="s">
        <v>32</v>
      </c>
      <c r="B137" s="16">
        <v>17</v>
      </c>
      <c r="C137" s="22">
        <v>503.9</v>
      </c>
      <c r="D137" s="16">
        <f t="shared" si="9"/>
        <v>29641.176470588234</v>
      </c>
      <c r="E137" s="53">
        <v>24816</v>
      </c>
      <c r="F137" s="53">
        <v>48848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522.5</v>
      </c>
      <c r="C139" s="39">
        <f>SUM(C141:C150)</f>
        <v>19931.3</v>
      </c>
      <c r="D139" s="38">
        <f>C139/B139*1000</f>
        <v>38146.02870813397</v>
      </c>
      <c r="E139" s="38">
        <v>24816</v>
      </c>
      <c r="F139" s="38">
        <v>77271</v>
      </c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>
        <v>47</v>
      </c>
      <c r="C141" s="22">
        <v>1613.1</v>
      </c>
      <c r="D141" s="16">
        <f>C141/B141*1000</f>
        <v>34321.276595744675</v>
      </c>
      <c r="E141" s="53">
        <v>24816</v>
      </c>
      <c r="F141" s="53">
        <v>77271</v>
      </c>
    </row>
    <row r="142" spans="1:6" ht="15" customHeight="1">
      <c r="A142" s="6" t="s">
        <v>24</v>
      </c>
      <c r="B142" s="16">
        <v>84</v>
      </c>
      <c r="C142" s="22">
        <v>2850.3</v>
      </c>
      <c r="D142" s="16">
        <f aca="true" t="shared" si="10" ref="D142:D148">C142/B142*1000</f>
        <v>33932.142857142855</v>
      </c>
      <c r="E142" s="53">
        <v>24816</v>
      </c>
      <c r="F142" s="53">
        <v>68250</v>
      </c>
    </row>
    <row r="143" spans="1:6" ht="15" customHeight="1">
      <c r="A143" s="21" t="s">
        <v>25</v>
      </c>
      <c r="B143" s="16">
        <v>99</v>
      </c>
      <c r="C143" s="22">
        <v>5036.1</v>
      </c>
      <c r="D143" s="16">
        <f t="shared" si="10"/>
        <v>50869.696969696975</v>
      </c>
      <c r="E143" s="53">
        <v>24816</v>
      </c>
      <c r="F143" s="53">
        <v>73683</v>
      </c>
    </row>
    <row r="144" spans="1:6" ht="15" customHeight="1">
      <c r="A144" s="21" t="s">
        <v>26</v>
      </c>
      <c r="B144" s="16">
        <v>32</v>
      </c>
      <c r="C144" s="22">
        <v>1231</v>
      </c>
      <c r="D144" s="16">
        <f t="shared" si="10"/>
        <v>38468.75</v>
      </c>
      <c r="E144" s="53">
        <v>24816</v>
      </c>
      <c r="F144" s="53">
        <v>80139</v>
      </c>
    </row>
    <row r="145" spans="1:6" ht="15" customHeight="1">
      <c r="A145" s="21" t="s">
        <v>27</v>
      </c>
      <c r="B145" s="16">
        <v>46</v>
      </c>
      <c r="C145" s="22">
        <v>1637.5</v>
      </c>
      <c r="D145" s="16">
        <f t="shared" si="10"/>
        <v>35597.82608695652</v>
      </c>
      <c r="E145" s="53">
        <v>24816</v>
      </c>
      <c r="F145" s="53">
        <v>67122</v>
      </c>
    </row>
    <row r="146" spans="1:6" ht="15" customHeight="1">
      <c r="A146" s="21" t="s">
        <v>28</v>
      </c>
      <c r="B146" s="16">
        <v>65</v>
      </c>
      <c r="C146" s="22">
        <v>2130.6</v>
      </c>
      <c r="D146" s="16">
        <f t="shared" si="10"/>
        <v>32778.46153846153</v>
      </c>
      <c r="E146" s="53">
        <v>24816</v>
      </c>
      <c r="F146" s="53">
        <v>68899</v>
      </c>
    </row>
    <row r="147" spans="1:6" ht="15" customHeight="1">
      <c r="A147" s="21" t="s">
        <v>29</v>
      </c>
      <c r="B147" s="16">
        <v>38</v>
      </c>
      <c r="C147" s="22">
        <v>1410.4</v>
      </c>
      <c r="D147" s="16">
        <f t="shared" si="10"/>
        <v>37115.789473684206</v>
      </c>
      <c r="E147" s="53">
        <v>26998</v>
      </c>
      <c r="F147" s="53">
        <v>62400</v>
      </c>
    </row>
    <row r="148" spans="1:6" ht="15" customHeight="1">
      <c r="A148" s="21" t="s">
        <v>30</v>
      </c>
      <c r="B148" s="16">
        <v>56.5</v>
      </c>
      <c r="C148" s="22">
        <v>2044.8</v>
      </c>
      <c r="D148" s="16">
        <f t="shared" si="10"/>
        <v>36191.150442477876</v>
      </c>
      <c r="E148" s="53">
        <v>24816</v>
      </c>
      <c r="F148" s="53">
        <v>73531</v>
      </c>
    </row>
    <row r="149" spans="1:6" ht="15" customHeight="1">
      <c r="A149" s="21" t="s">
        <v>31</v>
      </c>
      <c r="B149" s="16">
        <v>38</v>
      </c>
      <c r="C149" s="22">
        <v>1378.4</v>
      </c>
      <c r="D149" s="16">
        <f>C149/B149*1000</f>
        <v>36273.68421052632</v>
      </c>
      <c r="E149" s="53">
        <v>24816</v>
      </c>
      <c r="F149" s="53">
        <v>75955</v>
      </c>
    </row>
    <row r="150" spans="1:6" ht="15" customHeight="1">
      <c r="A150" s="21" t="s">
        <v>32</v>
      </c>
      <c r="B150" s="16">
        <v>17</v>
      </c>
      <c r="C150" s="16">
        <v>599.1</v>
      </c>
      <c r="D150" s="16">
        <f>C150/B150*1000</f>
        <v>35241.17647058824</v>
      </c>
      <c r="E150" s="16">
        <v>24816</v>
      </c>
      <c r="F150" s="16">
        <v>62705</v>
      </c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522.5</v>
      </c>
      <c r="C152" s="39">
        <f>SUM(C154:C163)</f>
        <v>19240.6</v>
      </c>
      <c r="D152" s="38">
        <f>C152/B152*1000</f>
        <v>36824.11483253588</v>
      </c>
      <c r="E152" s="38">
        <v>24816</v>
      </c>
      <c r="F152" s="38">
        <v>114944</v>
      </c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>
        <v>47</v>
      </c>
      <c r="C154" s="14">
        <v>1675.4</v>
      </c>
      <c r="D154" s="3">
        <f aca="true" t="shared" si="11" ref="D154:D163">C154/B154*1000</f>
        <v>35646.8085106383</v>
      </c>
      <c r="E154" s="12">
        <v>24816</v>
      </c>
      <c r="F154" s="12">
        <v>94475</v>
      </c>
    </row>
    <row r="155" spans="1:6" ht="15" customHeight="1">
      <c r="A155" s="6" t="s">
        <v>24</v>
      </c>
      <c r="B155" s="16">
        <v>84</v>
      </c>
      <c r="C155" s="14">
        <v>2919.5</v>
      </c>
      <c r="D155" s="3">
        <f t="shared" si="11"/>
        <v>34755.95238095238</v>
      </c>
      <c r="E155" s="12">
        <v>24816</v>
      </c>
      <c r="F155" s="3">
        <v>97606</v>
      </c>
    </row>
    <row r="156" spans="1:6" ht="15" customHeight="1">
      <c r="A156" s="21" t="s">
        <v>25</v>
      </c>
      <c r="B156" s="16">
        <v>99</v>
      </c>
      <c r="C156" s="22">
        <v>3580.7</v>
      </c>
      <c r="D156" s="16">
        <f t="shared" si="11"/>
        <v>36168.68686868687</v>
      </c>
      <c r="E156" s="12">
        <v>24816</v>
      </c>
      <c r="F156" s="16">
        <v>114944</v>
      </c>
    </row>
    <row r="157" spans="1:6" ht="15" customHeight="1">
      <c r="A157" s="21" t="s">
        <v>26</v>
      </c>
      <c r="B157" s="16">
        <v>32</v>
      </c>
      <c r="C157" s="22">
        <v>1200.6</v>
      </c>
      <c r="D157" s="16">
        <f t="shared" si="11"/>
        <v>37518.75</v>
      </c>
      <c r="E157" s="12">
        <v>24816</v>
      </c>
      <c r="F157" s="16">
        <v>82316</v>
      </c>
    </row>
    <row r="158" spans="1:6" ht="15" customHeight="1">
      <c r="A158" s="21" t="s">
        <v>27</v>
      </c>
      <c r="B158" s="16">
        <v>47</v>
      </c>
      <c r="C158" s="22">
        <v>1642.2</v>
      </c>
      <c r="D158" s="16">
        <f t="shared" si="11"/>
        <v>34940.425531914894</v>
      </c>
      <c r="E158" s="12">
        <v>24816</v>
      </c>
      <c r="F158" s="16">
        <v>86138</v>
      </c>
    </row>
    <row r="159" spans="1:6" ht="15" customHeight="1">
      <c r="A159" s="21" t="s">
        <v>28</v>
      </c>
      <c r="B159" s="16">
        <v>65</v>
      </c>
      <c r="C159" s="22">
        <v>2882.5</v>
      </c>
      <c r="D159" s="16">
        <f t="shared" si="11"/>
        <v>44346.153846153844</v>
      </c>
      <c r="E159" s="12">
        <v>30516</v>
      </c>
      <c r="F159" s="16">
        <v>88151</v>
      </c>
    </row>
    <row r="160" spans="1:6" ht="15" customHeight="1">
      <c r="A160" s="21" t="s">
        <v>29</v>
      </c>
      <c r="B160" s="16">
        <v>38</v>
      </c>
      <c r="C160" s="22">
        <v>1319.3</v>
      </c>
      <c r="D160" s="16">
        <f t="shared" si="11"/>
        <v>34718.42105263158</v>
      </c>
      <c r="E160" s="12">
        <v>24816</v>
      </c>
      <c r="F160" s="12">
        <v>88161</v>
      </c>
    </row>
    <row r="161" spans="1:6" ht="15" customHeight="1" outlineLevel="1">
      <c r="A161" s="21" t="s">
        <v>30</v>
      </c>
      <c r="B161" s="16">
        <v>56.5</v>
      </c>
      <c r="C161" s="22">
        <v>2038.2</v>
      </c>
      <c r="D161" s="16">
        <f t="shared" si="11"/>
        <v>36074.33628318585</v>
      </c>
      <c r="E161" s="12">
        <v>24816</v>
      </c>
      <c r="F161" s="16">
        <v>57436</v>
      </c>
    </row>
    <row r="162" spans="1:6" ht="15" outlineLevel="1">
      <c r="A162" s="21" t="s">
        <v>31</v>
      </c>
      <c r="B162" s="16">
        <v>38</v>
      </c>
      <c r="C162" s="22">
        <v>1383.7</v>
      </c>
      <c r="D162" s="16">
        <f t="shared" si="11"/>
        <v>36413.15789473684</v>
      </c>
      <c r="E162" s="12">
        <v>24816</v>
      </c>
      <c r="F162" s="16">
        <v>69019</v>
      </c>
    </row>
    <row r="163" spans="1:6" ht="15" outlineLevel="1">
      <c r="A163" s="21" t="s">
        <v>32</v>
      </c>
      <c r="B163" s="16">
        <v>16</v>
      </c>
      <c r="C163" s="22">
        <v>598.5</v>
      </c>
      <c r="D163" s="16">
        <f t="shared" si="11"/>
        <v>37406.25</v>
      </c>
      <c r="E163" s="12">
        <v>24816</v>
      </c>
      <c r="F163" s="16">
        <v>69186</v>
      </c>
    </row>
    <row r="164" spans="1:6" ht="15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51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92" t="s">
        <v>14</v>
      </c>
      <c r="B178" s="92"/>
      <c r="C178" s="92"/>
      <c r="D178" s="92"/>
      <c r="E178" s="92"/>
      <c r="F178" s="92"/>
    </row>
    <row r="179" spans="1:6" ht="15" outlineLevel="1">
      <c r="A179" s="37" t="s">
        <v>3</v>
      </c>
      <c r="B179" s="38">
        <f>SUM(B181:B195)</f>
        <v>1114</v>
      </c>
      <c r="C179" s="39">
        <f>SUM(C181:C195)+0.029</f>
        <v>45445.02900000001</v>
      </c>
      <c r="D179" s="38">
        <f>C179/B179*1000</f>
        <v>40794.46050269301</v>
      </c>
      <c r="E179" s="38">
        <v>20304</v>
      </c>
      <c r="F179" s="38">
        <v>179726</v>
      </c>
    </row>
    <row r="180" spans="1:6" ht="15" outlineLevel="1">
      <c r="A180" s="78" t="s">
        <v>22</v>
      </c>
      <c r="B180" s="79"/>
      <c r="C180" s="79"/>
      <c r="D180" s="79"/>
      <c r="E180" s="79"/>
      <c r="F180" s="80"/>
    </row>
    <row r="181" spans="1:6" ht="15" outlineLevel="1">
      <c r="A181" s="21" t="s">
        <v>34</v>
      </c>
      <c r="B181" s="16">
        <v>207</v>
      </c>
      <c r="C181" s="22">
        <f>8894.4+1</f>
        <v>8895.4</v>
      </c>
      <c r="D181" s="16">
        <f>C181/B181*1000</f>
        <v>42972.94685990338</v>
      </c>
      <c r="E181" s="16">
        <v>24816</v>
      </c>
      <c r="F181" s="16">
        <v>134111.9</v>
      </c>
    </row>
    <row r="182" spans="1:6" ht="15" outlineLevel="1">
      <c r="A182" s="21" t="s">
        <v>35</v>
      </c>
      <c r="B182" s="16">
        <v>56</v>
      </c>
      <c r="C182" s="22">
        <v>2262.9</v>
      </c>
      <c r="D182" s="16">
        <f aca="true" t="shared" si="13" ref="D182:D195">C182/B182*1000</f>
        <v>40408.92857142857</v>
      </c>
      <c r="E182" s="16">
        <v>24816</v>
      </c>
      <c r="F182" s="16">
        <v>103370.87</v>
      </c>
    </row>
    <row r="183" spans="1:6" ht="15" outlineLevel="1">
      <c r="A183" s="21" t="s">
        <v>36</v>
      </c>
      <c r="B183" s="16">
        <v>56</v>
      </c>
      <c r="C183" s="22">
        <v>2190.5</v>
      </c>
      <c r="D183" s="16">
        <f t="shared" si="13"/>
        <v>39116.07142857143</v>
      </c>
      <c r="E183" s="16">
        <v>24816</v>
      </c>
      <c r="F183" s="16">
        <v>87406.62</v>
      </c>
    </row>
    <row r="184" spans="1:6" ht="15" outlineLevel="1">
      <c r="A184" s="21" t="s">
        <v>37</v>
      </c>
      <c r="B184" s="16">
        <v>66</v>
      </c>
      <c r="C184" s="22">
        <v>2434.5</v>
      </c>
      <c r="D184" s="16">
        <f t="shared" si="13"/>
        <v>36886.36363636363</v>
      </c>
      <c r="E184" s="16">
        <v>24816</v>
      </c>
      <c r="F184" s="16">
        <v>100109.4</v>
      </c>
    </row>
    <row r="185" spans="1:6" ht="15" outlineLevel="1">
      <c r="A185" s="21" t="s">
        <v>38</v>
      </c>
      <c r="B185" s="16">
        <v>67</v>
      </c>
      <c r="C185" s="22">
        <v>2726.5</v>
      </c>
      <c r="D185" s="16">
        <f t="shared" si="13"/>
        <v>40694.02985074627</v>
      </c>
      <c r="E185" s="16">
        <v>24816</v>
      </c>
      <c r="F185" s="16">
        <v>105832.3</v>
      </c>
    </row>
    <row r="186" spans="1:6" ht="15" outlineLevel="1">
      <c r="A186" s="21" t="s">
        <v>39</v>
      </c>
      <c r="B186" s="16">
        <v>69</v>
      </c>
      <c r="C186" s="22">
        <v>2753.1</v>
      </c>
      <c r="D186" s="16">
        <f t="shared" si="13"/>
        <v>39900</v>
      </c>
      <c r="E186" s="16">
        <v>20304</v>
      </c>
      <c r="F186" s="16">
        <v>112705.62</v>
      </c>
    </row>
    <row r="187" spans="1:6" ht="15" outlineLevel="1">
      <c r="A187" s="21" t="s">
        <v>40</v>
      </c>
      <c r="B187" s="16">
        <v>57</v>
      </c>
      <c r="C187" s="22">
        <v>2699.7</v>
      </c>
      <c r="D187" s="16">
        <f t="shared" si="13"/>
        <v>47363.15789473684</v>
      </c>
      <c r="E187" s="16">
        <v>24816</v>
      </c>
      <c r="F187" s="16">
        <v>179726.34</v>
      </c>
    </row>
    <row r="188" spans="1:6" ht="15" outlineLevel="1">
      <c r="A188" s="21" t="s">
        <v>42</v>
      </c>
      <c r="B188" s="16">
        <v>58</v>
      </c>
      <c r="C188" s="22">
        <v>2149.3</v>
      </c>
      <c r="D188" s="16">
        <f t="shared" si="13"/>
        <v>37056.896551724145</v>
      </c>
      <c r="E188" s="16">
        <v>24816</v>
      </c>
      <c r="F188" s="16">
        <v>92110.49</v>
      </c>
    </row>
    <row r="189" spans="1:6" ht="15">
      <c r="A189" s="21" t="s">
        <v>41</v>
      </c>
      <c r="B189" s="16">
        <v>63</v>
      </c>
      <c r="C189" s="22">
        <v>2581.4</v>
      </c>
      <c r="D189" s="16">
        <f t="shared" si="13"/>
        <v>40974.60317460317</v>
      </c>
      <c r="E189" s="16">
        <v>23356.24</v>
      </c>
      <c r="F189" s="16">
        <v>63561.03</v>
      </c>
    </row>
    <row r="190" spans="1:6" ht="15" customHeight="1">
      <c r="A190" s="21" t="s">
        <v>43</v>
      </c>
      <c r="B190" s="16">
        <v>59</v>
      </c>
      <c r="C190" s="22">
        <v>2359.8</v>
      </c>
      <c r="D190" s="16">
        <f t="shared" si="13"/>
        <v>39996.61016949153</v>
      </c>
      <c r="E190" s="16">
        <v>24816</v>
      </c>
      <c r="F190" s="16">
        <v>93804.22</v>
      </c>
    </row>
    <row r="191" spans="1:6" s="5" customFormat="1" ht="15">
      <c r="A191" s="21" t="s">
        <v>44</v>
      </c>
      <c r="B191" s="16">
        <v>66</v>
      </c>
      <c r="C191" s="22">
        <v>2958</v>
      </c>
      <c r="D191" s="16">
        <f t="shared" si="13"/>
        <v>44818.18181818182</v>
      </c>
      <c r="E191" s="16">
        <v>24816</v>
      </c>
      <c r="F191" s="16">
        <v>111256.14</v>
      </c>
    </row>
    <row r="192" spans="1:6" ht="15">
      <c r="A192" s="21" t="s">
        <v>45</v>
      </c>
      <c r="B192" s="16">
        <v>63</v>
      </c>
      <c r="C192" s="22">
        <v>2595</v>
      </c>
      <c r="D192" s="16">
        <f t="shared" si="13"/>
        <v>41190.47619047619</v>
      </c>
      <c r="E192" s="16">
        <v>22816</v>
      </c>
      <c r="F192" s="16">
        <v>119728.04</v>
      </c>
    </row>
    <row r="193" spans="1:6" ht="15">
      <c r="A193" s="21" t="s">
        <v>46</v>
      </c>
      <c r="B193" s="16">
        <v>76</v>
      </c>
      <c r="C193" s="22">
        <v>2916.8</v>
      </c>
      <c r="D193" s="16">
        <f t="shared" si="13"/>
        <v>38378.94736842105</v>
      </c>
      <c r="E193" s="16">
        <v>24816</v>
      </c>
      <c r="F193" s="16">
        <v>90329</v>
      </c>
    </row>
    <row r="194" spans="1:6" ht="15">
      <c r="A194" s="21" t="s">
        <v>47</v>
      </c>
      <c r="B194" s="16">
        <v>70</v>
      </c>
      <c r="C194" s="22">
        <v>2784.3</v>
      </c>
      <c r="D194" s="16">
        <f t="shared" si="13"/>
        <v>39775.71428571429</v>
      </c>
      <c r="E194" s="16">
        <v>24816</v>
      </c>
      <c r="F194" s="16">
        <v>75223.15</v>
      </c>
    </row>
    <row r="195" spans="1:6" ht="15">
      <c r="A195" s="21" t="s">
        <v>48</v>
      </c>
      <c r="B195" s="16">
        <v>81</v>
      </c>
      <c r="C195" s="22">
        <v>3137.8</v>
      </c>
      <c r="D195" s="16">
        <f t="shared" si="13"/>
        <v>38738.27160493828</v>
      </c>
      <c r="E195" s="16">
        <v>24816</v>
      </c>
      <c r="F195" s="16">
        <v>105053.19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1113.45</v>
      </c>
      <c r="C197" s="39">
        <f>SUM(C199:C213)</f>
        <v>45514</v>
      </c>
      <c r="D197" s="38">
        <f>C197/B197*1000</f>
        <v>40876.55485203646</v>
      </c>
      <c r="E197" s="38">
        <v>20304</v>
      </c>
      <c r="F197" s="38">
        <v>132403</v>
      </c>
    </row>
    <row r="198" spans="1:6" ht="15">
      <c r="A198" s="78" t="s">
        <v>22</v>
      </c>
      <c r="B198" s="79"/>
      <c r="C198" s="79"/>
      <c r="D198" s="79"/>
      <c r="E198" s="79"/>
      <c r="F198" s="80"/>
    </row>
    <row r="199" spans="1:6" ht="15">
      <c r="A199" s="21" t="s">
        <v>34</v>
      </c>
      <c r="B199" s="16">
        <v>207</v>
      </c>
      <c r="C199" s="22">
        <f>9217.2</f>
        <v>9217.2</v>
      </c>
      <c r="D199" s="16">
        <f>C199/B199*1000</f>
        <v>44527.53623188406</v>
      </c>
      <c r="E199" s="16">
        <v>24816</v>
      </c>
      <c r="F199" s="16">
        <v>133574.13</v>
      </c>
    </row>
    <row r="200" spans="1:6" ht="15">
      <c r="A200" s="21" t="s">
        <v>35</v>
      </c>
      <c r="B200" s="16">
        <v>56</v>
      </c>
      <c r="C200" s="22">
        <v>2296.3</v>
      </c>
      <c r="D200" s="16">
        <f aca="true" t="shared" si="14" ref="D200:D213">C200/B200*1000</f>
        <v>41005.357142857145</v>
      </c>
      <c r="E200" s="16">
        <v>24816</v>
      </c>
      <c r="F200" s="16">
        <v>103679.54</v>
      </c>
    </row>
    <row r="201" spans="1:6" ht="15">
      <c r="A201" s="21" t="s">
        <v>36</v>
      </c>
      <c r="B201" s="16">
        <v>56</v>
      </c>
      <c r="C201" s="22">
        <v>2166.5</v>
      </c>
      <c r="D201" s="16">
        <f t="shared" si="14"/>
        <v>38687.5</v>
      </c>
      <c r="E201" s="16">
        <v>24816</v>
      </c>
      <c r="F201" s="16">
        <v>87432.24</v>
      </c>
    </row>
    <row r="202" spans="1:6" ht="15">
      <c r="A202" s="21" t="s">
        <v>37</v>
      </c>
      <c r="B202" s="16">
        <v>66</v>
      </c>
      <c r="C202" s="22">
        <v>2322.1</v>
      </c>
      <c r="D202" s="16">
        <f t="shared" si="14"/>
        <v>35183.33333333333</v>
      </c>
      <c r="E202" s="36">
        <v>24816</v>
      </c>
      <c r="F202" s="36">
        <v>87770.2</v>
      </c>
    </row>
    <row r="203" spans="1:6" ht="15">
      <c r="A203" s="21" t="s">
        <v>38</v>
      </c>
      <c r="B203" s="16">
        <v>68</v>
      </c>
      <c r="C203" s="22">
        <v>2523.7</v>
      </c>
      <c r="D203" s="16">
        <f t="shared" si="14"/>
        <v>37113.23529411764</v>
      </c>
      <c r="E203" s="16">
        <v>24816</v>
      </c>
      <c r="F203" s="16">
        <v>103649.34</v>
      </c>
    </row>
    <row r="204" spans="1:6" ht="15">
      <c r="A204" s="21" t="s">
        <v>39</v>
      </c>
      <c r="B204" s="16">
        <v>67</v>
      </c>
      <c r="C204" s="22">
        <v>2864</v>
      </c>
      <c r="D204" s="16">
        <f t="shared" si="14"/>
        <v>42746.26865671642</v>
      </c>
      <c r="E204" s="16">
        <v>20304</v>
      </c>
      <c r="F204" s="16">
        <v>120954.19</v>
      </c>
    </row>
    <row r="205" spans="1:6" ht="15">
      <c r="A205" s="21" t="s">
        <v>40</v>
      </c>
      <c r="B205" s="16">
        <v>57</v>
      </c>
      <c r="C205" s="22">
        <v>2675.1</v>
      </c>
      <c r="D205" s="16">
        <f t="shared" si="14"/>
        <v>46931.57894736842</v>
      </c>
      <c r="E205" s="16">
        <v>24816</v>
      </c>
      <c r="F205" s="16">
        <v>132403.42</v>
      </c>
    </row>
    <row r="206" spans="1:6" ht="15">
      <c r="A206" s="21" t="s">
        <v>42</v>
      </c>
      <c r="B206" s="16">
        <v>59</v>
      </c>
      <c r="C206" s="22">
        <v>2039.4</v>
      </c>
      <c r="D206" s="16">
        <f t="shared" si="14"/>
        <v>34566.101694915254</v>
      </c>
      <c r="E206" s="16">
        <v>24816</v>
      </c>
      <c r="F206" s="16">
        <v>87633.83</v>
      </c>
    </row>
    <row r="207" spans="1:6" ht="15">
      <c r="A207" s="21" t="s">
        <v>41</v>
      </c>
      <c r="B207" s="16">
        <v>63</v>
      </c>
      <c r="C207" s="22">
        <v>2520.6</v>
      </c>
      <c r="D207" s="16">
        <f t="shared" si="14"/>
        <v>40009.52380952381</v>
      </c>
      <c r="E207" s="16">
        <v>22693.37</v>
      </c>
      <c r="F207" s="16">
        <v>40461.73</v>
      </c>
    </row>
    <row r="208" spans="1:6" ht="15">
      <c r="A208" s="21" t="s">
        <v>43</v>
      </c>
      <c r="B208" s="16">
        <v>59</v>
      </c>
      <c r="C208" s="22">
        <v>2192.6</v>
      </c>
      <c r="D208" s="16">
        <f t="shared" si="14"/>
        <v>37162.71186440678</v>
      </c>
      <c r="E208" s="16">
        <v>24816</v>
      </c>
      <c r="F208" s="16">
        <v>91252.33</v>
      </c>
    </row>
    <row r="209" spans="1:6" s="5" customFormat="1" ht="15">
      <c r="A209" s="21" t="s">
        <v>44</v>
      </c>
      <c r="B209" s="16">
        <v>66</v>
      </c>
      <c r="C209" s="22">
        <v>3751.3</v>
      </c>
      <c r="D209" s="16">
        <f t="shared" si="14"/>
        <v>56837.87878787879</v>
      </c>
      <c r="E209" s="16">
        <v>21300</v>
      </c>
      <c r="F209" s="16">
        <v>121795.45</v>
      </c>
    </row>
    <row r="210" spans="1:6" ht="15">
      <c r="A210" s="21" t="s">
        <v>45</v>
      </c>
      <c r="B210" s="16">
        <v>65.25</v>
      </c>
      <c r="C210" s="22">
        <v>2725.8</v>
      </c>
      <c r="D210" s="16">
        <f t="shared" si="14"/>
        <v>41774.71264367816</v>
      </c>
      <c r="E210" s="16">
        <v>24816</v>
      </c>
      <c r="F210" s="16">
        <v>91245.21</v>
      </c>
    </row>
    <row r="211" spans="1:6" ht="15">
      <c r="A211" s="21" t="s">
        <v>46</v>
      </c>
      <c r="B211" s="16">
        <v>76</v>
      </c>
      <c r="C211" s="22">
        <v>2743.5</v>
      </c>
      <c r="D211" s="16">
        <f t="shared" si="14"/>
        <v>36098.68421052631</v>
      </c>
      <c r="E211" s="16">
        <v>24816</v>
      </c>
      <c r="F211" s="16">
        <v>96791.37</v>
      </c>
    </row>
    <row r="212" spans="1:6" ht="15">
      <c r="A212" s="21" t="s">
        <v>47</v>
      </c>
      <c r="B212" s="16">
        <v>70</v>
      </c>
      <c r="C212" s="22">
        <v>2540.3</v>
      </c>
      <c r="D212" s="16">
        <f t="shared" si="14"/>
        <v>36290</v>
      </c>
      <c r="E212" s="16">
        <v>24816</v>
      </c>
      <c r="F212" s="16">
        <v>89350.8</v>
      </c>
    </row>
    <row r="213" spans="1:6" ht="15">
      <c r="A213" s="21" t="s">
        <v>48</v>
      </c>
      <c r="B213" s="16">
        <v>78.2</v>
      </c>
      <c r="C213" s="22">
        <v>2935.6</v>
      </c>
      <c r="D213" s="16">
        <f t="shared" si="14"/>
        <v>37539.64194373401</v>
      </c>
      <c r="E213" s="16">
        <v>24816</v>
      </c>
      <c r="F213" s="16">
        <v>86891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1109</v>
      </c>
      <c r="C215" s="41">
        <f>SUM(C217:C231)</f>
        <v>53708.94999999999</v>
      </c>
      <c r="D215" s="42">
        <f>C215/B215*1000</f>
        <v>48430.07213706041</v>
      </c>
      <c r="E215" s="38">
        <v>20304</v>
      </c>
      <c r="F215" s="38">
        <v>187156</v>
      </c>
    </row>
    <row r="216" spans="1:6" ht="15">
      <c r="A216" s="78" t="s">
        <v>22</v>
      </c>
      <c r="B216" s="79"/>
      <c r="C216" s="79"/>
      <c r="D216" s="79"/>
      <c r="E216" s="79"/>
      <c r="F216" s="80"/>
    </row>
    <row r="217" spans="1:6" ht="15">
      <c r="A217" s="21" t="s">
        <v>34</v>
      </c>
      <c r="B217" s="16">
        <v>204</v>
      </c>
      <c r="C217" s="22">
        <f>8957.3+563.67</f>
        <v>9520.97</v>
      </c>
      <c r="D217" s="16">
        <f>C217/B217*1000</f>
        <v>46671.42156862745</v>
      </c>
      <c r="E217" s="16">
        <v>24816</v>
      </c>
      <c r="F217" s="16">
        <v>130924.31</v>
      </c>
    </row>
    <row r="218" spans="1:6" ht="15">
      <c r="A218" s="21" t="s">
        <v>35</v>
      </c>
      <c r="B218" s="16">
        <v>56</v>
      </c>
      <c r="C218" s="22">
        <f>2315.9+563.67</f>
        <v>2879.57</v>
      </c>
      <c r="D218" s="16">
        <f aca="true" t="shared" si="15" ref="D218:D231">C218/B218*1000</f>
        <v>51420.89285714286</v>
      </c>
      <c r="E218" s="16">
        <v>24816</v>
      </c>
      <c r="F218" s="16">
        <v>103831.77</v>
      </c>
    </row>
    <row r="219" spans="1:6" ht="15">
      <c r="A219" s="21" t="s">
        <v>36</v>
      </c>
      <c r="B219" s="16">
        <v>56</v>
      </c>
      <c r="C219" s="22">
        <f>2317.6+563.67</f>
        <v>2881.27</v>
      </c>
      <c r="D219" s="16">
        <f t="shared" si="15"/>
        <v>51451.25</v>
      </c>
      <c r="E219" s="16">
        <v>24816</v>
      </c>
      <c r="F219" s="16">
        <v>112353.14</v>
      </c>
    </row>
    <row r="220" spans="1:6" ht="15">
      <c r="A220" s="21" t="s">
        <v>37</v>
      </c>
      <c r="B220" s="16">
        <v>65</v>
      </c>
      <c r="C220" s="22">
        <f>2497.1+563.67</f>
        <v>3060.77</v>
      </c>
      <c r="D220" s="16">
        <f t="shared" si="15"/>
        <v>47088.769230769234</v>
      </c>
      <c r="E220" s="16">
        <v>24816</v>
      </c>
      <c r="F220" s="16">
        <v>65066.12</v>
      </c>
    </row>
    <row r="221" spans="1:6" ht="15">
      <c r="A221" s="21" t="s">
        <v>38</v>
      </c>
      <c r="B221" s="16">
        <v>67</v>
      </c>
      <c r="C221" s="22">
        <f>2543+563.67</f>
        <v>3106.67</v>
      </c>
      <c r="D221" s="16">
        <f t="shared" si="15"/>
        <v>46368.20895522388</v>
      </c>
      <c r="E221" s="16">
        <v>24816</v>
      </c>
      <c r="F221" s="16">
        <v>98472.41</v>
      </c>
    </row>
    <row r="222" spans="1:6" ht="15">
      <c r="A222" s="21" t="s">
        <v>39</v>
      </c>
      <c r="B222" s="16">
        <v>67</v>
      </c>
      <c r="C222" s="22">
        <f>2549.5+563.67</f>
        <v>3113.17</v>
      </c>
      <c r="D222" s="16">
        <f t="shared" si="15"/>
        <v>46465.22388059702</v>
      </c>
      <c r="E222" s="16">
        <v>20304</v>
      </c>
      <c r="F222" s="16">
        <v>187155.62</v>
      </c>
    </row>
    <row r="223" spans="1:6" ht="15">
      <c r="A223" s="21" t="s">
        <v>40</v>
      </c>
      <c r="B223" s="16">
        <v>56</v>
      </c>
      <c r="C223" s="22">
        <f>2505+563.67</f>
        <v>3068.67</v>
      </c>
      <c r="D223" s="16">
        <f t="shared" si="15"/>
        <v>54797.67857142857</v>
      </c>
      <c r="E223" s="16">
        <v>24816</v>
      </c>
      <c r="F223" s="16">
        <v>113887.63</v>
      </c>
    </row>
    <row r="224" spans="1:6" ht="15">
      <c r="A224" s="21" t="s">
        <v>42</v>
      </c>
      <c r="B224" s="16">
        <v>59</v>
      </c>
      <c r="C224" s="22">
        <f>2104.2+563.67</f>
        <v>2667.87</v>
      </c>
      <c r="D224" s="16">
        <f t="shared" si="15"/>
        <v>45218.13559322034</v>
      </c>
      <c r="E224" s="12">
        <v>24816</v>
      </c>
      <c r="F224" s="16">
        <v>78934.57</v>
      </c>
    </row>
    <row r="225" spans="1:6" ht="15">
      <c r="A225" s="21" t="s">
        <v>41</v>
      </c>
      <c r="B225" s="16">
        <v>63</v>
      </c>
      <c r="C225" s="22">
        <f>2658.1+563.67</f>
        <v>3221.77</v>
      </c>
      <c r="D225" s="16">
        <f t="shared" si="15"/>
        <v>51139.206349206346</v>
      </c>
      <c r="E225" s="16">
        <v>24440.95</v>
      </c>
      <c r="F225" s="16">
        <v>42192.8</v>
      </c>
    </row>
    <row r="226" spans="1:6" ht="15">
      <c r="A226" s="21" t="s">
        <v>43</v>
      </c>
      <c r="B226" s="16">
        <v>57</v>
      </c>
      <c r="C226" s="22">
        <f>2252.9+563.67</f>
        <v>2816.57</v>
      </c>
      <c r="D226" s="16">
        <f t="shared" si="15"/>
        <v>49413.508771929824</v>
      </c>
      <c r="E226" s="16">
        <v>24816</v>
      </c>
      <c r="F226" s="16">
        <v>103108.4</v>
      </c>
    </row>
    <row r="227" spans="1:6" s="5" customFormat="1" ht="15">
      <c r="A227" s="21" t="s">
        <v>44</v>
      </c>
      <c r="B227" s="16">
        <v>66</v>
      </c>
      <c r="C227" s="22">
        <f>2803.4+563.67</f>
        <v>3367.07</v>
      </c>
      <c r="D227" s="16">
        <f t="shared" si="15"/>
        <v>51016.21212121212</v>
      </c>
      <c r="E227" s="16">
        <v>24816</v>
      </c>
      <c r="F227" s="16">
        <v>88860.2</v>
      </c>
    </row>
    <row r="228" spans="1:6" ht="15">
      <c r="A228" s="21" t="s">
        <v>45</v>
      </c>
      <c r="B228" s="16">
        <v>73</v>
      </c>
      <c r="C228" s="22">
        <f>2768.3+563.67</f>
        <v>3331.9700000000003</v>
      </c>
      <c r="D228" s="16">
        <f t="shared" si="15"/>
        <v>45643.42465753425</v>
      </c>
      <c r="E228" s="16">
        <v>24816</v>
      </c>
      <c r="F228" s="16">
        <v>75904</v>
      </c>
    </row>
    <row r="229" spans="1:6" ht="15">
      <c r="A229" s="21" t="s">
        <v>46</v>
      </c>
      <c r="B229" s="16">
        <v>70.9</v>
      </c>
      <c r="C229" s="22">
        <f>3275.6+563.67</f>
        <v>3839.27</v>
      </c>
      <c r="D229" s="16">
        <f t="shared" si="15"/>
        <v>54150.493653032434</v>
      </c>
      <c r="E229" s="16">
        <v>24816</v>
      </c>
      <c r="F229" s="16">
        <v>100291.37</v>
      </c>
    </row>
    <row r="230" spans="1:6" ht="15">
      <c r="A230" s="21" t="s">
        <v>47</v>
      </c>
      <c r="B230" s="16">
        <v>70</v>
      </c>
      <c r="C230" s="22">
        <f>2587.4+563.67</f>
        <v>3151.07</v>
      </c>
      <c r="D230" s="16">
        <f t="shared" si="15"/>
        <v>45015.28571428572</v>
      </c>
      <c r="E230" s="16">
        <v>24816</v>
      </c>
      <c r="F230" s="16">
        <v>85305.79</v>
      </c>
    </row>
    <row r="231" spans="1:6" ht="15">
      <c r="A231" s="21" t="s">
        <v>48</v>
      </c>
      <c r="B231" s="16">
        <v>79.1</v>
      </c>
      <c r="C231" s="22">
        <f>3118.6+563.67</f>
        <v>3682.27</v>
      </c>
      <c r="D231" s="16">
        <f t="shared" si="15"/>
        <v>46552.08596713022</v>
      </c>
      <c r="E231" s="16">
        <v>24816</v>
      </c>
      <c r="F231" s="16">
        <v>90152.75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1113.6000000000001</v>
      </c>
      <c r="C233" s="41">
        <f>SUM(C235:C249)</f>
        <v>41683.979999999996</v>
      </c>
      <c r="D233" s="42">
        <f>C233/B233*1000</f>
        <v>37431.734913793094</v>
      </c>
      <c r="E233" s="38">
        <v>20663</v>
      </c>
      <c r="F233" s="38">
        <v>170049</v>
      </c>
    </row>
    <row r="234" spans="1:6" ht="15">
      <c r="A234" s="78" t="s">
        <v>22</v>
      </c>
      <c r="B234" s="79"/>
      <c r="C234" s="79"/>
      <c r="D234" s="79"/>
      <c r="E234" s="79"/>
      <c r="F234" s="80"/>
    </row>
    <row r="235" spans="1:6" ht="15">
      <c r="A235" s="21" t="s">
        <v>34</v>
      </c>
      <c r="B235" s="16">
        <v>205</v>
      </c>
      <c r="C235" s="22">
        <f>9568.6-246.88-0.1</f>
        <v>9321.62</v>
      </c>
      <c r="D235" s="16">
        <f>C235/B235*1000</f>
        <v>45471.317073170736</v>
      </c>
      <c r="E235" s="16">
        <v>24816</v>
      </c>
      <c r="F235" s="16">
        <v>138807.8</v>
      </c>
    </row>
    <row r="236" spans="1:6" ht="15">
      <c r="A236" s="21" t="s">
        <v>35</v>
      </c>
      <c r="B236" s="16">
        <v>57</v>
      </c>
      <c r="C236" s="22">
        <f>2339.4-246.88</f>
        <v>2092.52</v>
      </c>
      <c r="D236" s="16">
        <f>C236/B236*1000</f>
        <v>36710.87719298246</v>
      </c>
      <c r="E236" s="16">
        <v>24816</v>
      </c>
      <c r="F236" s="16">
        <v>104016.95</v>
      </c>
    </row>
    <row r="237" spans="1:6" ht="15">
      <c r="A237" s="21" t="s">
        <v>36</v>
      </c>
      <c r="B237" s="16">
        <v>55</v>
      </c>
      <c r="C237" s="22">
        <f>2379.6-246.88</f>
        <v>2132.72</v>
      </c>
      <c r="D237" s="16">
        <f>C237/B237*1000</f>
        <v>38776.72727272727</v>
      </c>
      <c r="E237" s="16">
        <v>24816</v>
      </c>
      <c r="F237" s="16">
        <v>88307.51</v>
      </c>
    </row>
    <row r="238" spans="1:6" ht="15">
      <c r="A238" s="21" t="s">
        <v>37</v>
      </c>
      <c r="B238" s="16">
        <v>65</v>
      </c>
      <c r="C238" s="22">
        <f>2433.5-246.88</f>
        <v>2186.62</v>
      </c>
      <c r="D238" s="16">
        <f>C238/B238*1000</f>
        <v>33640.307692307695</v>
      </c>
      <c r="E238" s="16">
        <v>24816</v>
      </c>
      <c r="F238" s="16">
        <v>71573.82</v>
      </c>
    </row>
    <row r="239" spans="1:6" ht="15">
      <c r="A239" s="21" t="s">
        <v>38</v>
      </c>
      <c r="B239" s="16">
        <v>67</v>
      </c>
      <c r="C239" s="22">
        <f>2502.9-246.8</f>
        <v>2256.1</v>
      </c>
      <c r="D239" s="16">
        <f aca="true" t="shared" si="16" ref="D239:D249">C239/B239*1000</f>
        <v>33673.13432835821</v>
      </c>
      <c r="E239" s="16">
        <v>24816</v>
      </c>
      <c r="F239" s="16">
        <v>110149.34</v>
      </c>
    </row>
    <row r="240" spans="1:6" ht="15">
      <c r="A240" s="21" t="s">
        <v>39</v>
      </c>
      <c r="B240" s="16">
        <v>67</v>
      </c>
      <c r="C240" s="22">
        <f>2523.4-246.88</f>
        <v>2276.52</v>
      </c>
      <c r="D240" s="16">
        <f t="shared" si="16"/>
        <v>33977.9104477612</v>
      </c>
      <c r="E240" s="16">
        <v>20662.92</v>
      </c>
      <c r="F240" s="16">
        <v>84371.72</v>
      </c>
    </row>
    <row r="241" spans="1:6" ht="15">
      <c r="A241" s="21" t="s">
        <v>40</v>
      </c>
      <c r="B241" s="16">
        <v>57</v>
      </c>
      <c r="C241" s="22">
        <f>2510-246.88</f>
        <v>2263.12</v>
      </c>
      <c r="D241" s="16">
        <f t="shared" si="16"/>
        <v>39703.8596491228</v>
      </c>
      <c r="E241" s="16">
        <v>24816</v>
      </c>
      <c r="F241" s="16">
        <v>124769.7</v>
      </c>
    </row>
    <row r="242" spans="1:6" ht="15">
      <c r="A242" s="21" t="s">
        <v>42</v>
      </c>
      <c r="B242" s="16">
        <v>58</v>
      </c>
      <c r="C242" s="22">
        <f>2162.9-246.88</f>
        <v>1916.02</v>
      </c>
      <c r="D242" s="16">
        <f>C242/B242*1000</f>
        <v>33034.82758620689</v>
      </c>
      <c r="E242" s="16">
        <v>24816</v>
      </c>
      <c r="F242" s="16">
        <v>95403.25</v>
      </c>
    </row>
    <row r="243" spans="1:6" ht="15">
      <c r="A243" s="21" t="s">
        <v>41</v>
      </c>
      <c r="B243" s="16">
        <v>63</v>
      </c>
      <c r="C243" s="22">
        <f>2606.5-246.88</f>
        <v>2359.62</v>
      </c>
      <c r="D243" s="16">
        <f>C243/B243*1000</f>
        <v>37454.28571428571</v>
      </c>
      <c r="E243" s="16">
        <v>24816</v>
      </c>
      <c r="F243" s="16">
        <v>41373.56</v>
      </c>
    </row>
    <row r="244" spans="1:6" ht="15">
      <c r="A244" s="21" t="s">
        <v>43</v>
      </c>
      <c r="B244" s="16">
        <v>57</v>
      </c>
      <c r="C244" s="22">
        <f>2283.6-246.88</f>
        <v>2036.7199999999998</v>
      </c>
      <c r="D244" s="16">
        <f t="shared" si="16"/>
        <v>35731.9298245614</v>
      </c>
      <c r="E244" s="16">
        <v>24816</v>
      </c>
      <c r="F244" s="16">
        <v>93533.15</v>
      </c>
    </row>
    <row r="245" spans="1:6" s="5" customFormat="1" ht="15">
      <c r="A245" s="21" t="s">
        <v>44</v>
      </c>
      <c r="B245" s="16">
        <v>64.7</v>
      </c>
      <c r="C245" s="22">
        <f>2918.4-246.88</f>
        <v>2671.52</v>
      </c>
      <c r="D245" s="16">
        <f t="shared" si="16"/>
        <v>41290.880989180834</v>
      </c>
      <c r="E245" s="16">
        <v>24816</v>
      </c>
      <c r="F245" s="16">
        <v>170048.91</v>
      </c>
    </row>
    <row r="246" spans="1:6" ht="15">
      <c r="A246" s="21" t="s">
        <v>45</v>
      </c>
      <c r="B246" s="16">
        <v>73</v>
      </c>
      <c r="C246" s="22">
        <f>2647.6-246.88</f>
        <v>2400.72</v>
      </c>
      <c r="D246" s="16">
        <f t="shared" si="16"/>
        <v>32886.57534246575</v>
      </c>
      <c r="E246" s="16">
        <v>24816</v>
      </c>
      <c r="F246" s="16">
        <v>114515.87</v>
      </c>
    </row>
    <row r="247" spans="1:6" ht="15">
      <c r="A247" s="21" t="s">
        <v>46</v>
      </c>
      <c r="B247" s="16">
        <v>76</v>
      </c>
      <c r="C247" s="22">
        <f>2982.1-246.88</f>
        <v>2735.22</v>
      </c>
      <c r="D247" s="16">
        <f t="shared" si="16"/>
        <v>35989.73684210526</v>
      </c>
      <c r="E247" s="16">
        <v>24816</v>
      </c>
      <c r="F247" s="16">
        <v>108478.01</v>
      </c>
    </row>
    <row r="248" spans="1:6" ht="15">
      <c r="A248" s="21" t="s">
        <v>47</v>
      </c>
      <c r="B248" s="16">
        <v>70</v>
      </c>
      <c r="C248" s="22">
        <f>2561.4-246.88</f>
        <v>2314.52</v>
      </c>
      <c r="D248" s="16">
        <f t="shared" si="16"/>
        <v>33064.57142857143</v>
      </c>
      <c r="E248" s="16">
        <v>24816</v>
      </c>
      <c r="F248" s="16">
        <v>85305.79</v>
      </c>
    </row>
    <row r="249" spans="1:6" ht="15">
      <c r="A249" s="21" t="s">
        <v>48</v>
      </c>
      <c r="B249" s="16">
        <v>78.9</v>
      </c>
      <c r="C249" s="22">
        <f>2967.3-246.88</f>
        <v>2720.42</v>
      </c>
      <c r="D249" s="16">
        <f t="shared" si="16"/>
        <v>34479.34093789607</v>
      </c>
      <c r="E249" s="16">
        <v>24816</v>
      </c>
      <c r="F249" s="16">
        <v>112529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1115.15</v>
      </c>
      <c r="C251" s="41">
        <f>SUM(C253:C267)</f>
        <v>66757</v>
      </c>
      <c r="D251" s="42">
        <f>C251/B251*1000</f>
        <v>59863.69546697753</v>
      </c>
      <c r="E251" s="38">
        <v>24816</v>
      </c>
      <c r="F251" s="38">
        <v>187554</v>
      </c>
    </row>
    <row r="252" spans="1:6" ht="15">
      <c r="A252" s="78" t="s">
        <v>22</v>
      </c>
      <c r="B252" s="79"/>
      <c r="C252" s="79"/>
      <c r="D252" s="79"/>
      <c r="E252" s="79"/>
      <c r="F252" s="80"/>
    </row>
    <row r="253" spans="1:6" ht="15">
      <c r="A253" s="21" t="s">
        <v>34</v>
      </c>
      <c r="B253" s="16">
        <v>205</v>
      </c>
      <c r="C253" s="22">
        <v>13899.9</v>
      </c>
      <c r="D253" s="16">
        <f>C253/B253*1000</f>
        <v>67804.39024390244</v>
      </c>
      <c r="E253" s="16">
        <v>24816</v>
      </c>
      <c r="F253" s="16">
        <v>162487.52</v>
      </c>
    </row>
    <row r="254" spans="1:6" ht="15">
      <c r="A254" s="21" t="s">
        <v>35</v>
      </c>
      <c r="B254" s="16">
        <v>57</v>
      </c>
      <c r="C254" s="22">
        <v>3119.5</v>
      </c>
      <c r="D254" s="16">
        <f aca="true" t="shared" si="17" ref="D254:D267">C254/B254*1000</f>
        <v>54728.070175438595</v>
      </c>
      <c r="E254" s="16">
        <v>31045</v>
      </c>
      <c r="F254" s="16">
        <v>116115</v>
      </c>
    </row>
    <row r="255" spans="1:6" ht="15">
      <c r="A255" s="21" t="s">
        <v>36</v>
      </c>
      <c r="B255" s="16">
        <v>52</v>
      </c>
      <c r="C255" s="22">
        <v>3159.8</v>
      </c>
      <c r="D255" s="16">
        <f t="shared" si="17"/>
        <v>60765.38461538462</v>
      </c>
      <c r="E255" s="16">
        <v>24816</v>
      </c>
      <c r="F255" s="16">
        <v>120260</v>
      </c>
    </row>
    <row r="256" spans="1:6" ht="15">
      <c r="A256" s="21" t="s">
        <v>37</v>
      </c>
      <c r="B256" s="16">
        <v>65</v>
      </c>
      <c r="C256" s="22">
        <v>3067.1</v>
      </c>
      <c r="D256" s="16">
        <f t="shared" si="17"/>
        <v>47186.153846153844</v>
      </c>
      <c r="E256" s="16">
        <v>24816</v>
      </c>
      <c r="F256" s="16">
        <v>114059</v>
      </c>
    </row>
    <row r="257" spans="1:6" ht="15">
      <c r="A257" s="21" t="s">
        <v>38</v>
      </c>
      <c r="B257" s="16">
        <v>67</v>
      </c>
      <c r="C257" s="22">
        <v>4549.2</v>
      </c>
      <c r="D257" s="16">
        <f t="shared" si="17"/>
        <v>67898.50746268657</v>
      </c>
      <c r="E257" s="16">
        <v>24816</v>
      </c>
      <c r="F257" s="16">
        <v>187554</v>
      </c>
    </row>
    <row r="258" spans="1:6" ht="15">
      <c r="A258" s="21" t="s">
        <v>39</v>
      </c>
      <c r="B258" s="16">
        <v>67</v>
      </c>
      <c r="C258" s="22">
        <v>4475</v>
      </c>
      <c r="D258" s="16">
        <f t="shared" si="17"/>
        <v>66791.04477611941</v>
      </c>
      <c r="E258" s="16">
        <v>24816</v>
      </c>
      <c r="F258" s="16">
        <v>125262</v>
      </c>
    </row>
    <row r="259" spans="1:6" ht="15">
      <c r="A259" s="21" t="s">
        <v>40</v>
      </c>
      <c r="B259" s="16">
        <v>57</v>
      </c>
      <c r="C259" s="22">
        <v>4142</v>
      </c>
      <c r="D259" s="16">
        <f>C259/B259*1000</f>
        <v>72666.66666666667</v>
      </c>
      <c r="E259" s="16">
        <v>24816</v>
      </c>
      <c r="F259" s="16">
        <v>136864</v>
      </c>
    </row>
    <row r="260" spans="1:6" ht="15">
      <c r="A260" s="21" t="s">
        <v>42</v>
      </c>
      <c r="B260" s="16">
        <v>59</v>
      </c>
      <c r="C260" s="22">
        <v>3083.2</v>
      </c>
      <c r="D260" s="16">
        <f t="shared" si="17"/>
        <v>52257.627118644064</v>
      </c>
      <c r="E260" s="16">
        <v>24816</v>
      </c>
      <c r="F260" s="16">
        <v>116341</v>
      </c>
    </row>
    <row r="261" spans="1:6" ht="15">
      <c r="A261" s="21" t="s">
        <v>41</v>
      </c>
      <c r="B261" s="16">
        <v>64</v>
      </c>
      <c r="C261" s="22">
        <v>3378.2</v>
      </c>
      <c r="D261" s="16">
        <f t="shared" si="17"/>
        <v>52784.375</v>
      </c>
      <c r="E261" s="16">
        <v>24816</v>
      </c>
      <c r="F261" s="16">
        <v>60298</v>
      </c>
    </row>
    <row r="262" spans="1:6" ht="15">
      <c r="A262" s="21" t="s">
        <v>43</v>
      </c>
      <c r="B262" s="16">
        <v>57</v>
      </c>
      <c r="C262" s="22">
        <v>3287.3</v>
      </c>
      <c r="D262" s="16">
        <f t="shared" si="17"/>
        <v>57671.92982456141</v>
      </c>
      <c r="E262" s="16">
        <v>24816</v>
      </c>
      <c r="F262" s="16">
        <v>170001</v>
      </c>
    </row>
    <row r="263" spans="1:6" ht="15">
      <c r="A263" s="21" t="s">
        <v>44</v>
      </c>
      <c r="B263" s="16">
        <v>63.5</v>
      </c>
      <c r="C263" s="22">
        <v>4902</v>
      </c>
      <c r="D263" s="16">
        <f t="shared" si="17"/>
        <v>77196.85039370079</v>
      </c>
      <c r="E263" s="16">
        <v>36310</v>
      </c>
      <c r="F263" s="16">
        <v>125863</v>
      </c>
    </row>
    <row r="264" spans="1:6" ht="15">
      <c r="A264" s="21" t="s">
        <v>45</v>
      </c>
      <c r="B264" s="16">
        <v>73</v>
      </c>
      <c r="C264" s="22">
        <v>4658</v>
      </c>
      <c r="D264" s="16">
        <f t="shared" si="17"/>
        <v>63808.21917808219</v>
      </c>
      <c r="E264" s="16">
        <v>24816</v>
      </c>
      <c r="F264" s="16">
        <v>110772</v>
      </c>
    </row>
    <row r="265" spans="1:6" ht="15">
      <c r="A265" s="21" t="s">
        <v>46</v>
      </c>
      <c r="B265" s="16">
        <v>76</v>
      </c>
      <c r="C265" s="22">
        <v>4226.9</v>
      </c>
      <c r="D265" s="16">
        <f t="shared" si="17"/>
        <v>55617.105263157886</v>
      </c>
      <c r="E265" s="16">
        <v>24816</v>
      </c>
      <c r="F265" s="16">
        <v>127062</v>
      </c>
    </row>
    <row r="266" spans="1:6" ht="15">
      <c r="A266" s="21" t="s">
        <v>47</v>
      </c>
      <c r="B266" s="16">
        <v>70</v>
      </c>
      <c r="C266" s="22">
        <v>2643.2</v>
      </c>
      <c r="D266" s="16">
        <f t="shared" si="17"/>
        <v>37760</v>
      </c>
      <c r="E266" s="16">
        <v>24816</v>
      </c>
      <c r="F266" s="16">
        <v>78455</v>
      </c>
    </row>
    <row r="267" spans="1:6" ht="15">
      <c r="A267" s="21" t="s">
        <v>48</v>
      </c>
      <c r="B267" s="16">
        <v>82.65</v>
      </c>
      <c r="C267" s="22">
        <v>4165.7</v>
      </c>
      <c r="D267" s="16">
        <f t="shared" si="17"/>
        <v>50401.69388989716</v>
      </c>
      <c r="E267" s="16">
        <v>24816</v>
      </c>
      <c r="F267" s="16">
        <v>113026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1112.95</v>
      </c>
      <c r="C269" s="45">
        <f>SUM(C271:C285)</f>
        <v>75944.8</v>
      </c>
      <c r="D269" s="46">
        <f>C269/B269*1000</f>
        <v>68237.38712430926</v>
      </c>
      <c r="E269" s="46">
        <v>24816</v>
      </c>
      <c r="F269" s="46">
        <v>259897</v>
      </c>
    </row>
    <row r="270" spans="1:6" ht="15">
      <c r="A270" s="78" t="s">
        <v>22</v>
      </c>
      <c r="B270" s="79"/>
      <c r="C270" s="79"/>
      <c r="D270" s="79"/>
      <c r="E270" s="79"/>
      <c r="F270" s="80"/>
    </row>
    <row r="271" spans="1:6" ht="15">
      <c r="A271" s="21" t="s">
        <v>34</v>
      </c>
      <c r="B271" s="16">
        <v>204</v>
      </c>
      <c r="C271" s="22">
        <v>17858.2</v>
      </c>
      <c r="D271" s="16">
        <f>C271/B271*1000</f>
        <v>87540.19607843139</v>
      </c>
      <c r="E271" s="16">
        <v>24816</v>
      </c>
      <c r="F271" s="16">
        <v>154296</v>
      </c>
    </row>
    <row r="272" spans="1:6" ht="15">
      <c r="A272" s="21" t="s">
        <v>35</v>
      </c>
      <c r="B272" s="16">
        <v>57</v>
      </c>
      <c r="C272" s="22">
        <v>4312.5</v>
      </c>
      <c r="D272" s="16">
        <f aca="true" t="shared" si="18" ref="D272:D285">C272/B272*1000</f>
        <v>75657.8947368421</v>
      </c>
      <c r="E272" s="16">
        <v>26190</v>
      </c>
      <c r="F272" s="16">
        <v>231376</v>
      </c>
    </row>
    <row r="273" spans="1:6" ht="15">
      <c r="A273" s="21" t="s">
        <v>36</v>
      </c>
      <c r="B273" s="16">
        <v>52</v>
      </c>
      <c r="C273" s="22">
        <v>3637.9</v>
      </c>
      <c r="D273" s="16">
        <f t="shared" si="18"/>
        <v>69959.61538461539</v>
      </c>
      <c r="E273" s="16">
        <v>24816</v>
      </c>
      <c r="F273" s="16">
        <v>99168</v>
      </c>
    </row>
    <row r="274" spans="1:6" ht="15">
      <c r="A274" s="21" t="s">
        <v>37</v>
      </c>
      <c r="B274" s="16">
        <v>65</v>
      </c>
      <c r="C274" s="22">
        <v>3947.2</v>
      </c>
      <c r="D274" s="16">
        <f t="shared" si="18"/>
        <v>60726.153846153844</v>
      </c>
      <c r="E274" s="16">
        <v>24816</v>
      </c>
      <c r="F274" s="16">
        <v>103731</v>
      </c>
    </row>
    <row r="275" spans="1:6" ht="15">
      <c r="A275" s="21" t="s">
        <v>38</v>
      </c>
      <c r="B275" s="16">
        <v>67</v>
      </c>
      <c r="C275" s="22">
        <v>4078.1</v>
      </c>
      <c r="D275" s="16">
        <f t="shared" si="18"/>
        <v>60867.164179104475</v>
      </c>
      <c r="E275" s="16">
        <v>24816</v>
      </c>
      <c r="F275" s="16">
        <v>234595</v>
      </c>
    </row>
    <row r="276" spans="1:6" ht="15">
      <c r="A276" s="21" t="s">
        <v>39</v>
      </c>
      <c r="B276" s="16">
        <v>67</v>
      </c>
      <c r="C276" s="22">
        <v>4106.9</v>
      </c>
      <c r="D276" s="16">
        <f t="shared" si="18"/>
        <v>61297.01492537313</v>
      </c>
      <c r="E276" s="16">
        <v>24816</v>
      </c>
      <c r="F276" s="16">
        <v>159873</v>
      </c>
    </row>
    <row r="277" spans="1:6" ht="15">
      <c r="A277" s="21" t="s">
        <v>40</v>
      </c>
      <c r="B277" s="16">
        <v>57</v>
      </c>
      <c r="C277" s="22">
        <v>4424.6</v>
      </c>
      <c r="D277" s="16">
        <f t="shared" si="18"/>
        <v>77624.56140350878</v>
      </c>
      <c r="E277" s="16">
        <v>24816</v>
      </c>
      <c r="F277" s="16">
        <v>259897</v>
      </c>
    </row>
    <row r="278" spans="1:6" ht="15">
      <c r="A278" s="21" t="s">
        <v>42</v>
      </c>
      <c r="B278" s="16">
        <v>59</v>
      </c>
      <c r="C278" s="22">
        <v>3814.9</v>
      </c>
      <c r="D278" s="16">
        <f t="shared" si="18"/>
        <v>64659.32203389831</v>
      </c>
      <c r="E278" s="16">
        <v>24816</v>
      </c>
      <c r="F278" s="16">
        <v>125204</v>
      </c>
    </row>
    <row r="279" spans="1:6" ht="15">
      <c r="A279" s="21" t="s">
        <v>41</v>
      </c>
      <c r="B279" s="16">
        <v>63</v>
      </c>
      <c r="C279" s="22">
        <v>4779.9</v>
      </c>
      <c r="D279" s="16">
        <f t="shared" si="18"/>
        <v>75871.42857142857</v>
      </c>
      <c r="E279" s="16">
        <v>24816</v>
      </c>
      <c r="F279" s="16">
        <v>78119</v>
      </c>
    </row>
    <row r="280" spans="1:6" ht="15">
      <c r="A280" s="21" t="s">
        <v>43</v>
      </c>
      <c r="B280" s="16">
        <v>57</v>
      </c>
      <c r="C280" s="22">
        <v>3898.2</v>
      </c>
      <c r="D280" s="16">
        <f t="shared" si="18"/>
        <v>68389.47368421053</v>
      </c>
      <c r="E280" s="16">
        <v>24816</v>
      </c>
      <c r="F280" s="16">
        <v>205884</v>
      </c>
    </row>
    <row r="281" spans="1:6" s="5" customFormat="1" ht="15">
      <c r="A281" s="21" t="s">
        <v>44</v>
      </c>
      <c r="B281" s="16">
        <v>61.7</v>
      </c>
      <c r="C281" s="22">
        <v>4273.6</v>
      </c>
      <c r="D281" s="16">
        <f t="shared" si="18"/>
        <v>69264.18152350081</v>
      </c>
      <c r="E281" s="16">
        <v>24816</v>
      </c>
      <c r="F281" s="16">
        <v>134468</v>
      </c>
    </row>
    <row r="282" spans="1:6" ht="15">
      <c r="A282" s="21" t="s">
        <v>45</v>
      </c>
      <c r="B282" s="16">
        <v>72</v>
      </c>
      <c r="C282" s="22">
        <v>3657.7</v>
      </c>
      <c r="D282" s="16">
        <f t="shared" si="18"/>
        <v>50801.38888888889</v>
      </c>
      <c r="E282" s="16">
        <v>24816</v>
      </c>
      <c r="F282" s="16">
        <v>110772</v>
      </c>
    </row>
    <row r="283" spans="1:6" ht="15">
      <c r="A283" s="21" t="s">
        <v>46</v>
      </c>
      <c r="B283" s="16">
        <v>76</v>
      </c>
      <c r="C283" s="22">
        <v>4384.5</v>
      </c>
      <c r="D283" s="16">
        <f t="shared" si="18"/>
        <v>57690.78947368421</v>
      </c>
      <c r="E283" s="16">
        <v>24816</v>
      </c>
      <c r="F283" s="16">
        <v>140557</v>
      </c>
    </row>
    <row r="284" spans="1:6" ht="15">
      <c r="A284" s="21" t="s">
        <v>47</v>
      </c>
      <c r="B284" s="16">
        <v>70</v>
      </c>
      <c r="C284" s="22">
        <v>3825.6</v>
      </c>
      <c r="D284" s="16">
        <f t="shared" si="18"/>
        <v>54651.428571428565</v>
      </c>
      <c r="E284" s="16">
        <v>24816</v>
      </c>
      <c r="F284" s="16">
        <v>73144</v>
      </c>
    </row>
    <row r="285" spans="1:6" ht="15">
      <c r="A285" s="21" t="s">
        <v>48</v>
      </c>
      <c r="B285" s="16">
        <v>85.25</v>
      </c>
      <c r="C285" s="22">
        <v>4945</v>
      </c>
      <c r="D285" s="16">
        <f t="shared" si="18"/>
        <v>58005.8651026393</v>
      </c>
      <c r="E285" s="16">
        <v>24816</v>
      </c>
      <c r="F285" s="16">
        <v>110026</v>
      </c>
    </row>
    <row r="286" spans="1:6" ht="15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1111.2</v>
      </c>
      <c r="C287" s="41">
        <f>SUM(C289:C303)</f>
        <v>60831.7</v>
      </c>
      <c r="D287" s="38">
        <f>C287/B287*1000</f>
        <v>54744.15046796256</v>
      </c>
      <c r="E287" s="38">
        <v>24816</v>
      </c>
      <c r="F287" s="38">
        <v>234595</v>
      </c>
    </row>
    <row r="288" spans="1:6" ht="15">
      <c r="A288" s="78" t="s">
        <v>22</v>
      </c>
      <c r="B288" s="79"/>
      <c r="C288" s="79"/>
      <c r="D288" s="79"/>
      <c r="E288" s="79"/>
      <c r="F288" s="80"/>
    </row>
    <row r="289" spans="1:6" ht="15">
      <c r="A289" s="21" t="s">
        <v>34</v>
      </c>
      <c r="B289" s="16">
        <v>208</v>
      </c>
      <c r="C289" s="22">
        <v>13542.1</v>
      </c>
      <c r="D289" s="16">
        <f>C289/B289*1000</f>
        <v>65106.25</v>
      </c>
      <c r="E289" s="16">
        <v>24816</v>
      </c>
      <c r="F289" s="16">
        <v>146295</v>
      </c>
    </row>
    <row r="290" spans="1:6" ht="15">
      <c r="A290" s="21" t="s">
        <v>35</v>
      </c>
      <c r="B290" s="16">
        <v>57</v>
      </c>
      <c r="C290" s="22">
        <v>2970.6</v>
      </c>
      <c r="D290" s="16">
        <f aca="true" t="shared" si="19" ref="D290:D303">C290/B290*1000</f>
        <v>52115.789473684206</v>
      </c>
      <c r="E290" s="16">
        <v>25900.89</v>
      </c>
      <c r="F290" s="16">
        <v>127930.49</v>
      </c>
    </row>
    <row r="291" spans="1:6" ht="15">
      <c r="A291" s="21" t="s">
        <v>36</v>
      </c>
      <c r="B291" s="16">
        <v>52</v>
      </c>
      <c r="C291" s="22">
        <v>2828</v>
      </c>
      <c r="D291" s="16">
        <f t="shared" si="19"/>
        <v>54384.61538461539</v>
      </c>
      <c r="E291" s="16">
        <v>24816</v>
      </c>
      <c r="F291" s="16">
        <v>87435.21</v>
      </c>
    </row>
    <row r="292" spans="1:6" ht="15">
      <c r="A292" s="21" t="s">
        <v>37</v>
      </c>
      <c r="B292" s="16">
        <v>65</v>
      </c>
      <c r="C292" s="22">
        <v>3146.5</v>
      </c>
      <c r="D292" s="16">
        <f t="shared" si="19"/>
        <v>48407.692307692305</v>
      </c>
      <c r="E292" s="16">
        <v>24816</v>
      </c>
      <c r="F292" s="16">
        <v>64354.41</v>
      </c>
    </row>
    <row r="293" spans="1:6" ht="15">
      <c r="A293" s="21" t="s">
        <v>38</v>
      </c>
      <c r="B293" s="16">
        <v>67</v>
      </c>
      <c r="C293" s="22">
        <v>3628</v>
      </c>
      <c r="D293" s="16">
        <f t="shared" si="19"/>
        <v>54149.253731343284</v>
      </c>
      <c r="E293" s="16">
        <v>24816</v>
      </c>
      <c r="F293" s="16">
        <v>234595.33</v>
      </c>
    </row>
    <row r="294" spans="1:6" ht="15">
      <c r="A294" s="21" t="s">
        <v>39</v>
      </c>
      <c r="B294" s="16">
        <v>67</v>
      </c>
      <c r="C294" s="22">
        <v>3732.8</v>
      </c>
      <c r="D294" s="16">
        <f t="shared" si="19"/>
        <v>55713.432835820895</v>
      </c>
      <c r="E294" s="16">
        <v>26792</v>
      </c>
      <c r="F294" s="16">
        <v>178961</v>
      </c>
    </row>
    <row r="295" spans="1:6" ht="15">
      <c r="A295" s="21" t="s">
        <v>40</v>
      </c>
      <c r="B295" s="16">
        <v>57</v>
      </c>
      <c r="C295" s="22">
        <v>2624.6</v>
      </c>
      <c r="D295" s="16">
        <f t="shared" si="19"/>
        <v>46045.61403508772</v>
      </c>
      <c r="E295" s="16">
        <v>24816</v>
      </c>
      <c r="F295" s="16">
        <v>194310.31</v>
      </c>
    </row>
    <row r="296" spans="1:6" ht="15">
      <c r="A296" s="21" t="s">
        <v>42</v>
      </c>
      <c r="B296" s="16">
        <v>59</v>
      </c>
      <c r="C296" s="22">
        <v>3052.6</v>
      </c>
      <c r="D296" s="16">
        <f t="shared" si="19"/>
        <v>51738.98305084746</v>
      </c>
      <c r="E296" s="16">
        <v>24816</v>
      </c>
      <c r="F296" s="16">
        <v>60545.68</v>
      </c>
    </row>
    <row r="297" spans="1:6" ht="15">
      <c r="A297" s="21" t="s">
        <v>41</v>
      </c>
      <c r="B297" s="16">
        <v>63</v>
      </c>
      <c r="C297" s="22">
        <v>3303.1</v>
      </c>
      <c r="D297" s="16">
        <f t="shared" si="19"/>
        <v>52430.15873015873</v>
      </c>
      <c r="E297" s="16">
        <v>24816</v>
      </c>
      <c r="F297" s="16">
        <v>42931.32</v>
      </c>
    </row>
    <row r="298" spans="1:6" ht="15">
      <c r="A298" s="21" t="s">
        <v>43</v>
      </c>
      <c r="B298" s="16">
        <v>57</v>
      </c>
      <c r="C298" s="22">
        <v>2905.5</v>
      </c>
      <c r="D298" s="16">
        <f t="shared" si="19"/>
        <v>50973.68421052631</v>
      </c>
      <c r="E298" s="16">
        <v>24816</v>
      </c>
      <c r="F298" s="16">
        <v>134417.96</v>
      </c>
    </row>
    <row r="299" spans="1:6" ht="15">
      <c r="A299" s="21" t="s">
        <v>44</v>
      </c>
      <c r="B299" s="16">
        <v>61.9</v>
      </c>
      <c r="C299" s="22">
        <v>3896.9</v>
      </c>
      <c r="D299" s="16">
        <f t="shared" si="19"/>
        <v>62954.765751211635</v>
      </c>
      <c r="E299" s="16">
        <v>24816</v>
      </c>
      <c r="F299" s="16">
        <v>171338.42</v>
      </c>
    </row>
    <row r="300" spans="1:6" ht="15">
      <c r="A300" s="21" t="s">
        <v>45</v>
      </c>
      <c r="B300" s="16">
        <v>72</v>
      </c>
      <c r="C300" s="22">
        <v>4246.2</v>
      </c>
      <c r="D300" s="16">
        <f t="shared" si="19"/>
        <v>58974.99999999999</v>
      </c>
      <c r="E300" s="16">
        <v>24816</v>
      </c>
      <c r="F300" s="16">
        <v>84104</v>
      </c>
    </row>
    <row r="301" spans="1:6" ht="15">
      <c r="A301" s="21" t="s">
        <v>46</v>
      </c>
      <c r="B301" s="16">
        <v>76</v>
      </c>
      <c r="C301" s="22">
        <v>3736.4</v>
      </c>
      <c r="D301" s="16">
        <f t="shared" si="19"/>
        <v>49163.15789473684</v>
      </c>
      <c r="E301" s="16">
        <v>24816</v>
      </c>
      <c r="F301" s="16">
        <v>131296.96</v>
      </c>
    </row>
    <row r="302" spans="1:6" ht="15">
      <c r="A302" s="21" t="s">
        <v>47</v>
      </c>
      <c r="B302" s="16">
        <v>70</v>
      </c>
      <c r="C302" s="22">
        <v>2966.3</v>
      </c>
      <c r="D302" s="16">
        <f t="shared" si="19"/>
        <v>42375.71428571429</v>
      </c>
      <c r="E302" s="16">
        <v>24816</v>
      </c>
      <c r="F302" s="16">
        <v>72125</v>
      </c>
    </row>
    <row r="303" spans="1:6" ht="15">
      <c r="A303" s="21" t="s">
        <v>48</v>
      </c>
      <c r="B303" s="16">
        <v>79.3</v>
      </c>
      <c r="C303" s="22">
        <v>4252.1</v>
      </c>
      <c r="D303" s="16">
        <f t="shared" si="19"/>
        <v>53620.4287515763</v>
      </c>
      <c r="E303" s="16">
        <v>24816</v>
      </c>
      <c r="F303" s="16">
        <v>100426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1116.65</v>
      </c>
      <c r="C305" s="51">
        <f>SUM(C307:C321)</f>
        <v>50162.1</v>
      </c>
      <c r="D305" s="48">
        <f>C305/B305*1000</f>
        <v>44921.95405901581</v>
      </c>
      <c r="E305" s="48">
        <v>24816</v>
      </c>
      <c r="F305" s="48">
        <v>153689</v>
      </c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>
        <v>211</v>
      </c>
      <c r="C307" s="22">
        <v>9493</v>
      </c>
      <c r="D307" s="16">
        <f>C307/B307*1000</f>
        <v>44990.52132701422</v>
      </c>
      <c r="E307" s="64">
        <v>24816</v>
      </c>
      <c r="F307" s="64">
        <v>146085</v>
      </c>
    </row>
    <row r="308" spans="1:6" ht="15">
      <c r="A308" s="21" t="s">
        <v>35</v>
      </c>
      <c r="B308" s="16">
        <v>57</v>
      </c>
      <c r="C308" s="22">
        <v>2644.3</v>
      </c>
      <c r="D308" s="16">
        <f aca="true" t="shared" si="20" ref="D308:D321">C308/B308*1000</f>
        <v>46391.22807017544</v>
      </c>
      <c r="E308" s="53">
        <v>30850</v>
      </c>
      <c r="F308" s="53">
        <v>144539</v>
      </c>
    </row>
    <row r="309" spans="1:6" ht="15">
      <c r="A309" s="21" t="s">
        <v>36</v>
      </c>
      <c r="B309" s="16">
        <v>52</v>
      </c>
      <c r="C309" s="22">
        <v>2674.9</v>
      </c>
      <c r="D309" s="16">
        <f t="shared" si="20"/>
        <v>51440.38461538462</v>
      </c>
      <c r="E309" s="53">
        <v>25150</v>
      </c>
      <c r="F309" s="53">
        <v>118376</v>
      </c>
    </row>
    <row r="310" spans="1:6" ht="15">
      <c r="A310" s="21" t="s">
        <v>37</v>
      </c>
      <c r="B310" s="16">
        <v>65</v>
      </c>
      <c r="C310" s="22">
        <v>2814.8</v>
      </c>
      <c r="D310" s="16">
        <f t="shared" si="20"/>
        <v>43304.61538461539</v>
      </c>
      <c r="E310" s="16">
        <v>24816</v>
      </c>
      <c r="F310" s="53">
        <v>64354</v>
      </c>
    </row>
    <row r="311" spans="1:6" ht="15">
      <c r="A311" s="21" t="s">
        <v>38</v>
      </c>
      <c r="B311" s="16">
        <v>67</v>
      </c>
      <c r="C311" s="22">
        <v>2645</v>
      </c>
      <c r="D311" s="16">
        <f t="shared" si="20"/>
        <v>39477.611940298506</v>
      </c>
      <c r="E311" s="16">
        <v>24816</v>
      </c>
      <c r="F311" s="53">
        <v>153689</v>
      </c>
    </row>
    <row r="312" spans="1:6" ht="15">
      <c r="A312" s="21" t="s">
        <v>39</v>
      </c>
      <c r="B312" s="16">
        <v>70</v>
      </c>
      <c r="C312" s="22">
        <v>2740.6</v>
      </c>
      <c r="D312" s="16">
        <f t="shared" si="20"/>
        <v>39151.428571428565</v>
      </c>
      <c r="E312" s="16">
        <v>24816</v>
      </c>
      <c r="F312" s="68">
        <v>120528</v>
      </c>
    </row>
    <row r="313" spans="1:6" ht="15">
      <c r="A313" s="21" t="s">
        <v>40</v>
      </c>
      <c r="B313" s="16">
        <v>56</v>
      </c>
      <c r="C313" s="22">
        <v>2822.5</v>
      </c>
      <c r="D313" s="16">
        <f t="shared" si="20"/>
        <v>50401.78571428572</v>
      </c>
      <c r="E313" s="16">
        <v>24816</v>
      </c>
      <c r="F313" s="53">
        <v>116913</v>
      </c>
    </row>
    <row r="314" spans="1:6" ht="15">
      <c r="A314" s="21" t="s">
        <v>42</v>
      </c>
      <c r="B314" s="16">
        <v>59</v>
      </c>
      <c r="C314" s="22">
        <v>3099.3</v>
      </c>
      <c r="D314" s="16">
        <f t="shared" si="20"/>
        <v>52530.50847457627</v>
      </c>
      <c r="E314" s="16">
        <v>24816</v>
      </c>
      <c r="F314" s="53">
        <v>111987</v>
      </c>
    </row>
    <row r="315" spans="1:6" ht="15">
      <c r="A315" s="21" t="s">
        <v>41</v>
      </c>
      <c r="B315" s="16">
        <v>63</v>
      </c>
      <c r="C315" s="22">
        <v>3068.1</v>
      </c>
      <c r="D315" s="16">
        <f t="shared" si="20"/>
        <v>48699.99999999999</v>
      </c>
      <c r="E315" s="16">
        <v>24816</v>
      </c>
      <c r="F315" s="53">
        <v>54803</v>
      </c>
    </row>
    <row r="316" spans="1:6" ht="15">
      <c r="A316" s="21" t="s">
        <v>43</v>
      </c>
      <c r="B316" s="16">
        <v>57</v>
      </c>
      <c r="C316" s="22">
        <v>2772.6</v>
      </c>
      <c r="D316" s="16">
        <f t="shared" si="20"/>
        <v>48642.10526315789</v>
      </c>
      <c r="E316" s="16">
        <v>24816</v>
      </c>
      <c r="F316" s="53">
        <v>88068</v>
      </c>
    </row>
    <row r="317" spans="1:6" ht="15">
      <c r="A317" s="21" t="s">
        <v>44</v>
      </c>
      <c r="B317" s="16">
        <v>60.5</v>
      </c>
      <c r="C317" s="22">
        <v>3169.1</v>
      </c>
      <c r="D317" s="16">
        <f t="shared" si="20"/>
        <v>52381.818181818184</v>
      </c>
      <c r="E317" s="16">
        <v>24816</v>
      </c>
      <c r="F317" s="53">
        <v>77913</v>
      </c>
    </row>
    <row r="318" spans="1:6" ht="15">
      <c r="A318" s="21" t="s">
        <v>45</v>
      </c>
      <c r="B318" s="16">
        <v>72</v>
      </c>
      <c r="C318" s="22">
        <v>2220.4</v>
      </c>
      <c r="D318" s="16">
        <f t="shared" si="20"/>
        <v>30838.888888888887</v>
      </c>
      <c r="E318" s="53">
        <v>24816</v>
      </c>
      <c r="F318" s="53">
        <v>84104</v>
      </c>
    </row>
    <row r="319" spans="1:6" ht="15">
      <c r="A319" s="21" t="s">
        <v>46</v>
      </c>
      <c r="B319" s="16">
        <v>76</v>
      </c>
      <c r="C319" s="22">
        <v>3382</v>
      </c>
      <c r="D319" s="16">
        <f t="shared" si="20"/>
        <v>44500</v>
      </c>
      <c r="E319" s="53">
        <v>24816</v>
      </c>
      <c r="F319" s="53">
        <v>112806</v>
      </c>
    </row>
    <row r="320" spans="1:6" ht="15">
      <c r="A320" s="21" t="s">
        <v>47</v>
      </c>
      <c r="B320" s="16">
        <v>70</v>
      </c>
      <c r="C320" s="22">
        <v>2851.7</v>
      </c>
      <c r="D320" s="16">
        <f t="shared" si="20"/>
        <v>40738.57142857143</v>
      </c>
      <c r="E320" s="16">
        <v>24816</v>
      </c>
      <c r="F320" s="69">
        <v>88268</v>
      </c>
    </row>
    <row r="321" spans="1:6" ht="15">
      <c r="A321" s="21" t="s">
        <v>48</v>
      </c>
      <c r="B321" s="16">
        <v>81.15</v>
      </c>
      <c r="C321" s="22">
        <v>3763.8</v>
      </c>
      <c r="D321" s="16">
        <f t="shared" si="20"/>
        <v>46380.776340110904</v>
      </c>
      <c r="E321" s="16">
        <v>24816</v>
      </c>
      <c r="F321" s="53">
        <v>79342</v>
      </c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1113.85</v>
      </c>
      <c r="C323" s="41">
        <f>SUM(C325:C339)</f>
        <v>54257.3</v>
      </c>
      <c r="D323" s="38">
        <f>C323/B323*1000</f>
        <v>48711.49616196077</v>
      </c>
      <c r="E323" s="38">
        <v>24816</v>
      </c>
      <c r="F323" s="38">
        <v>187739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207</v>
      </c>
      <c r="C325" s="22">
        <v>10487</v>
      </c>
      <c r="D325" s="16">
        <f>C325/B325*1000</f>
        <v>50661.83574879227</v>
      </c>
      <c r="E325" s="72">
        <v>24816</v>
      </c>
      <c r="F325" s="52">
        <v>151644</v>
      </c>
    </row>
    <row r="326" spans="1:6" ht="15">
      <c r="A326" s="21" t="s">
        <v>35</v>
      </c>
      <c r="B326" s="16">
        <v>55</v>
      </c>
      <c r="C326" s="22">
        <v>2552.2</v>
      </c>
      <c r="D326" s="16">
        <f aca="true" t="shared" si="21" ref="D326:D339">C326/B326*1000</f>
        <v>46403.63636363636</v>
      </c>
      <c r="E326" s="53">
        <v>27134</v>
      </c>
      <c r="F326" s="53">
        <v>114232</v>
      </c>
    </row>
    <row r="327" spans="1:6" ht="15">
      <c r="A327" s="21" t="s">
        <v>36</v>
      </c>
      <c r="B327" s="16">
        <v>54</v>
      </c>
      <c r="C327" s="22">
        <v>2307.8</v>
      </c>
      <c r="D327" s="16">
        <f t="shared" si="21"/>
        <v>42737.037037037044</v>
      </c>
      <c r="E327" s="53">
        <v>24816</v>
      </c>
      <c r="F327" s="53">
        <v>124272</v>
      </c>
    </row>
    <row r="328" spans="1:6" ht="15">
      <c r="A328" s="21" t="s">
        <v>37</v>
      </c>
      <c r="B328" s="16">
        <v>65</v>
      </c>
      <c r="C328" s="22">
        <v>2205.7</v>
      </c>
      <c r="D328" s="16">
        <f t="shared" si="21"/>
        <v>33933.846153846156</v>
      </c>
      <c r="E328" s="53">
        <v>24816</v>
      </c>
      <c r="F328" s="53">
        <v>65066</v>
      </c>
    </row>
    <row r="329" spans="1:6" ht="15">
      <c r="A329" s="21" t="s">
        <v>38</v>
      </c>
      <c r="B329" s="16">
        <v>65</v>
      </c>
      <c r="C329" s="22">
        <v>3457.5</v>
      </c>
      <c r="D329" s="16">
        <f t="shared" si="21"/>
        <v>53192.307692307695</v>
      </c>
      <c r="E329" s="53">
        <v>36316</v>
      </c>
      <c r="F329" s="53">
        <v>115282</v>
      </c>
    </row>
    <row r="330" spans="1:6" ht="15">
      <c r="A330" s="21" t="s">
        <v>39</v>
      </c>
      <c r="B330" s="16">
        <v>70</v>
      </c>
      <c r="C330" s="22">
        <v>3575.9</v>
      </c>
      <c r="D330" s="16">
        <f t="shared" si="21"/>
        <v>51084.28571428571</v>
      </c>
      <c r="E330" s="60">
        <v>24816</v>
      </c>
      <c r="F330" s="53">
        <v>120528</v>
      </c>
    </row>
    <row r="331" spans="1:6" ht="15">
      <c r="A331" s="21" t="s">
        <v>40</v>
      </c>
      <c r="B331" s="16">
        <v>58</v>
      </c>
      <c r="C331" s="22">
        <v>4231.4</v>
      </c>
      <c r="D331" s="16">
        <f t="shared" si="21"/>
        <v>72955.17241379309</v>
      </c>
      <c r="E331" s="53">
        <v>31993</v>
      </c>
      <c r="F331" s="53">
        <v>187739</v>
      </c>
    </row>
    <row r="332" spans="1:6" ht="15">
      <c r="A332" s="21" t="s">
        <v>42</v>
      </c>
      <c r="B332" s="16">
        <v>58</v>
      </c>
      <c r="C332" s="22">
        <v>2568.7</v>
      </c>
      <c r="D332" s="16">
        <f t="shared" si="21"/>
        <v>44287.93103448275</v>
      </c>
      <c r="E332" s="53">
        <v>24816</v>
      </c>
      <c r="F332" s="53">
        <v>106487</v>
      </c>
    </row>
    <row r="333" spans="1:6" ht="15">
      <c r="A333" s="21" t="s">
        <v>41</v>
      </c>
      <c r="B333" s="16">
        <v>63</v>
      </c>
      <c r="C333" s="22">
        <v>2532.8</v>
      </c>
      <c r="D333" s="16">
        <f t="shared" si="21"/>
        <v>40203.17460317461</v>
      </c>
      <c r="E333" s="53">
        <v>24816</v>
      </c>
      <c r="F333" s="53">
        <v>41763</v>
      </c>
    </row>
    <row r="334" spans="1:6" ht="15">
      <c r="A334" s="21" t="s">
        <v>43</v>
      </c>
      <c r="B334" s="16">
        <v>57</v>
      </c>
      <c r="C334" s="22">
        <v>2010.9</v>
      </c>
      <c r="D334" s="16">
        <f t="shared" si="21"/>
        <v>35278.94736842106</v>
      </c>
      <c r="E334" s="53">
        <v>24816</v>
      </c>
      <c r="F334" s="53">
        <v>148499</v>
      </c>
    </row>
    <row r="335" spans="1:6" ht="15">
      <c r="A335" s="21" t="s">
        <v>44</v>
      </c>
      <c r="B335" s="16">
        <v>65.5</v>
      </c>
      <c r="C335" s="22">
        <v>3941.3</v>
      </c>
      <c r="D335" s="16">
        <f t="shared" si="21"/>
        <v>60172.51908396947</v>
      </c>
      <c r="E335" s="61">
        <v>36310</v>
      </c>
      <c r="F335" s="61">
        <v>127909</v>
      </c>
    </row>
    <row r="336" spans="1:6" ht="15">
      <c r="A336" s="21" t="s">
        <v>45</v>
      </c>
      <c r="B336" s="16">
        <v>74</v>
      </c>
      <c r="C336" s="22">
        <v>3894.7</v>
      </c>
      <c r="D336" s="16">
        <f t="shared" si="21"/>
        <v>52631.08108108108</v>
      </c>
      <c r="E336" s="53">
        <v>24816</v>
      </c>
      <c r="F336" s="53">
        <v>168035</v>
      </c>
    </row>
    <row r="337" spans="1:6" ht="15">
      <c r="A337" s="21" t="s">
        <v>46</v>
      </c>
      <c r="B337" s="16">
        <v>71</v>
      </c>
      <c r="C337" s="22">
        <v>3460.9</v>
      </c>
      <c r="D337" s="16">
        <f t="shared" si="21"/>
        <v>48745.07042253522</v>
      </c>
      <c r="E337" s="53">
        <v>24816</v>
      </c>
      <c r="F337" s="53">
        <v>151587</v>
      </c>
    </row>
    <row r="338" spans="1:6" ht="15">
      <c r="A338" s="21" t="s">
        <v>47</v>
      </c>
      <c r="B338" s="16">
        <v>71</v>
      </c>
      <c r="C338" s="22">
        <v>2726.8</v>
      </c>
      <c r="D338" s="16">
        <f t="shared" si="21"/>
        <v>38405.6338028169</v>
      </c>
      <c r="E338" s="73">
        <v>24816</v>
      </c>
      <c r="F338" s="74">
        <v>137409</v>
      </c>
    </row>
    <row r="339" spans="1:6" ht="15">
      <c r="A339" s="21" t="s">
        <v>48</v>
      </c>
      <c r="B339" s="16">
        <v>80.35</v>
      </c>
      <c r="C339" s="22">
        <v>4303.7</v>
      </c>
      <c r="D339" s="16">
        <f t="shared" si="21"/>
        <v>53561.91661481021</v>
      </c>
      <c r="E339" s="53">
        <v>24816</v>
      </c>
      <c r="F339" s="53">
        <v>100426</v>
      </c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1111.6</v>
      </c>
      <c r="C341" s="41">
        <f>SUM(C343:C357)</f>
        <v>48822.3</v>
      </c>
      <c r="D341" s="38">
        <f>C341/B341*1000</f>
        <v>43920.74487225621</v>
      </c>
      <c r="E341" s="38">
        <v>24816</v>
      </c>
      <c r="F341" s="38">
        <v>268329</v>
      </c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>
        <v>206</v>
      </c>
      <c r="C343" s="22">
        <v>9720.5</v>
      </c>
      <c r="D343" s="16">
        <f>C343/B343*1000</f>
        <v>47186.89320388349</v>
      </c>
      <c r="E343" s="52">
        <v>24816</v>
      </c>
      <c r="F343" s="52">
        <v>268329</v>
      </c>
    </row>
    <row r="344" spans="1:6" ht="15">
      <c r="A344" s="21" t="s">
        <v>35</v>
      </c>
      <c r="B344" s="16">
        <v>55</v>
      </c>
      <c r="C344" s="22">
        <v>2348.1</v>
      </c>
      <c r="D344" s="16">
        <f aca="true" t="shared" si="22" ref="D344:D357">C344/B344*1000</f>
        <v>42692.727272727265</v>
      </c>
      <c r="E344" s="53">
        <v>25704</v>
      </c>
      <c r="F344" s="53">
        <v>141789</v>
      </c>
    </row>
    <row r="345" spans="1:6" ht="15">
      <c r="A345" s="21" t="s">
        <v>36</v>
      </c>
      <c r="B345" s="16">
        <v>55</v>
      </c>
      <c r="C345" s="22">
        <v>2296.4</v>
      </c>
      <c r="D345" s="16">
        <f t="shared" si="22"/>
        <v>41752.72727272728</v>
      </c>
      <c r="E345" s="53">
        <v>24816</v>
      </c>
      <c r="F345" s="53">
        <v>92804</v>
      </c>
    </row>
    <row r="346" spans="1:6" ht="15">
      <c r="A346" s="21" t="s">
        <v>37</v>
      </c>
      <c r="B346" s="16">
        <v>65</v>
      </c>
      <c r="C346" s="22">
        <v>3835.9</v>
      </c>
      <c r="D346" s="16">
        <f t="shared" si="22"/>
        <v>59013.846153846156</v>
      </c>
      <c r="E346" s="53">
        <v>38245</v>
      </c>
      <c r="F346" s="53">
        <v>144954</v>
      </c>
    </row>
    <row r="347" spans="1:6" ht="15">
      <c r="A347" s="21" t="s">
        <v>38</v>
      </c>
      <c r="B347" s="16">
        <v>65</v>
      </c>
      <c r="C347" s="22">
        <v>2757.9</v>
      </c>
      <c r="D347" s="16">
        <f t="shared" si="22"/>
        <v>42429.23076923077</v>
      </c>
      <c r="E347" s="53">
        <v>24816</v>
      </c>
      <c r="F347" s="53">
        <v>123598</v>
      </c>
    </row>
    <row r="348" spans="1:6" ht="15">
      <c r="A348" s="21" t="s">
        <v>55</v>
      </c>
      <c r="B348" s="16">
        <v>72</v>
      </c>
      <c r="C348" s="22">
        <v>2360.4</v>
      </c>
      <c r="D348" s="16">
        <f t="shared" si="22"/>
        <v>32783.33333333333</v>
      </c>
      <c r="E348" s="60">
        <v>24816</v>
      </c>
      <c r="F348" s="60">
        <v>108473</v>
      </c>
    </row>
    <row r="349" spans="1:6" ht="15">
      <c r="A349" s="21" t="s">
        <v>40</v>
      </c>
      <c r="B349" s="16">
        <v>57</v>
      </c>
      <c r="C349" s="22">
        <v>2762.4</v>
      </c>
      <c r="D349" s="16">
        <f t="shared" si="22"/>
        <v>48463.15789473685</v>
      </c>
      <c r="E349" s="53">
        <v>24816</v>
      </c>
      <c r="F349" s="53">
        <v>115123</v>
      </c>
    </row>
    <row r="350" spans="1:6" ht="15">
      <c r="A350" s="21" t="s">
        <v>42</v>
      </c>
      <c r="B350" s="16">
        <v>55</v>
      </c>
      <c r="C350" s="22">
        <v>2345.1</v>
      </c>
      <c r="D350" s="16">
        <f t="shared" si="22"/>
        <v>42638.181818181816</v>
      </c>
      <c r="E350" s="53">
        <v>24816</v>
      </c>
      <c r="F350" s="53">
        <v>83427</v>
      </c>
    </row>
    <row r="351" spans="1:6" ht="15">
      <c r="A351" s="21" t="s">
        <v>41</v>
      </c>
      <c r="B351" s="16">
        <v>63</v>
      </c>
      <c r="C351" s="22">
        <v>2590.3</v>
      </c>
      <c r="D351" s="16">
        <f t="shared" si="22"/>
        <v>41115.87301587302</v>
      </c>
      <c r="E351" s="53">
        <v>24816</v>
      </c>
      <c r="F351" s="53">
        <v>49301</v>
      </c>
    </row>
    <row r="352" spans="1:6" ht="15">
      <c r="A352" s="21" t="s">
        <v>43</v>
      </c>
      <c r="B352" s="16">
        <v>57</v>
      </c>
      <c r="C352" s="22">
        <v>2511.8</v>
      </c>
      <c r="D352" s="16">
        <f t="shared" si="22"/>
        <v>44066.66666666667</v>
      </c>
      <c r="E352" s="53">
        <v>24816</v>
      </c>
      <c r="F352" s="53">
        <v>88068</v>
      </c>
    </row>
    <row r="353" spans="1:6" s="5" customFormat="1" ht="15">
      <c r="A353" s="21" t="s">
        <v>44</v>
      </c>
      <c r="B353" s="16">
        <v>65.6</v>
      </c>
      <c r="C353" s="22">
        <v>3172.7</v>
      </c>
      <c r="D353" s="16">
        <f t="shared" si="22"/>
        <v>48364.329268292684</v>
      </c>
      <c r="E353" s="61">
        <v>24816</v>
      </c>
      <c r="F353" s="61">
        <v>127186</v>
      </c>
    </row>
    <row r="354" spans="1:6" ht="15">
      <c r="A354" s="21" t="s">
        <v>45</v>
      </c>
      <c r="B354" s="16">
        <v>74</v>
      </c>
      <c r="C354" s="22">
        <v>3324.1</v>
      </c>
      <c r="D354" s="16">
        <f t="shared" si="22"/>
        <v>44920.27027027027</v>
      </c>
      <c r="E354" s="53">
        <v>24816</v>
      </c>
      <c r="F354" s="53">
        <v>120713</v>
      </c>
    </row>
    <row r="355" spans="1:6" ht="15">
      <c r="A355" s="21" t="s">
        <v>46</v>
      </c>
      <c r="B355" s="16">
        <v>72</v>
      </c>
      <c r="C355" s="22">
        <v>3192.9</v>
      </c>
      <c r="D355" s="16">
        <f t="shared" si="22"/>
        <v>44345.83333333333</v>
      </c>
      <c r="E355" s="53">
        <v>24816</v>
      </c>
      <c r="F355" s="53">
        <v>98849</v>
      </c>
    </row>
    <row r="356" spans="1:6" ht="15">
      <c r="A356" s="21" t="s">
        <v>47</v>
      </c>
      <c r="B356" s="16">
        <v>71</v>
      </c>
      <c r="C356" s="22">
        <v>2547.8</v>
      </c>
      <c r="D356" s="16">
        <f t="shared" si="22"/>
        <v>35884.50704225352</v>
      </c>
      <c r="E356" s="62">
        <v>24816</v>
      </c>
      <c r="F356" s="63">
        <v>81487</v>
      </c>
    </row>
    <row r="357" spans="1:6" ht="15">
      <c r="A357" s="21" t="s">
        <v>48</v>
      </c>
      <c r="B357" s="16">
        <v>79</v>
      </c>
      <c r="C357" s="22">
        <v>3056</v>
      </c>
      <c r="D357" s="16">
        <f t="shared" si="22"/>
        <v>38683.54430379747</v>
      </c>
      <c r="E357" s="53">
        <v>24816</v>
      </c>
      <c r="F357" s="53">
        <v>100426</v>
      </c>
    </row>
    <row r="358" spans="1:6" ht="15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1114.8</v>
      </c>
      <c r="C359" s="41">
        <f>SUM(C361:C375)</f>
        <v>49866.6</v>
      </c>
      <c r="D359" s="38">
        <f>C359/B359*1000</f>
        <v>44731.431646932186</v>
      </c>
      <c r="E359" s="38">
        <v>24816</v>
      </c>
      <c r="F359" s="38">
        <v>167094</v>
      </c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>
        <v>207</v>
      </c>
      <c r="C361" s="33">
        <v>10438</v>
      </c>
      <c r="D361" s="16">
        <f>C361/B361*1000</f>
        <v>50425.12077294686</v>
      </c>
      <c r="E361" s="16">
        <v>24816</v>
      </c>
      <c r="F361" s="16">
        <v>148539</v>
      </c>
    </row>
    <row r="362" spans="1:6" ht="15">
      <c r="A362" s="21" t="s">
        <v>35</v>
      </c>
      <c r="B362" s="16">
        <v>55</v>
      </c>
      <c r="C362" s="33">
        <v>3054.4</v>
      </c>
      <c r="D362" s="16">
        <f aca="true" t="shared" si="23" ref="D362:D375">C362/B362*1000</f>
        <v>55534.545454545456</v>
      </c>
      <c r="E362" s="16">
        <v>37396</v>
      </c>
      <c r="F362" s="16">
        <v>129367</v>
      </c>
    </row>
    <row r="363" spans="1:6" ht="15">
      <c r="A363" s="21" t="s">
        <v>36</v>
      </c>
      <c r="B363" s="16">
        <v>55</v>
      </c>
      <c r="C363" s="33">
        <v>2300.1</v>
      </c>
      <c r="D363" s="16">
        <f t="shared" si="23"/>
        <v>41820</v>
      </c>
      <c r="E363" s="16">
        <v>24816</v>
      </c>
      <c r="F363" s="16">
        <v>94966</v>
      </c>
    </row>
    <row r="364" spans="1:6" ht="15">
      <c r="A364" s="21" t="s">
        <v>37</v>
      </c>
      <c r="B364" s="16">
        <v>65</v>
      </c>
      <c r="C364" s="33">
        <v>2594.6</v>
      </c>
      <c r="D364" s="16">
        <f t="shared" si="23"/>
        <v>39916.92307692308</v>
      </c>
      <c r="E364" s="16">
        <v>24816</v>
      </c>
      <c r="F364" s="16">
        <v>72302</v>
      </c>
    </row>
    <row r="365" spans="1:6" ht="15">
      <c r="A365" s="21" t="s">
        <v>38</v>
      </c>
      <c r="B365" s="16">
        <v>65</v>
      </c>
      <c r="C365" s="33">
        <v>2793.6</v>
      </c>
      <c r="D365" s="16">
        <f t="shared" si="23"/>
        <v>42978.46153846154</v>
      </c>
      <c r="E365" s="16">
        <v>24816</v>
      </c>
      <c r="F365" s="16">
        <v>107845</v>
      </c>
    </row>
    <row r="366" spans="1:6" ht="15">
      <c r="A366" s="21" t="s">
        <v>39</v>
      </c>
      <c r="B366" s="16">
        <v>72</v>
      </c>
      <c r="C366" s="33">
        <v>3077.4</v>
      </c>
      <c r="D366" s="16">
        <f t="shared" si="23"/>
        <v>42741.666666666664</v>
      </c>
      <c r="E366" s="16">
        <v>24816</v>
      </c>
      <c r="F366" s="16">
        <v>116639</v>
      </c>
    </row>
    <row r="367" spans="1:6" ht="15">
      <c r="A367" s="21" t="s">
        <v>40</v>
      </c>
      <c r="B367" s="16">
        <v>57</v>
      </c>
      <c r="C367" s="33">
        <v>2667.5</v>
      </c>
      <c r="D367" s="16">
        <f t="shared" si="23"/>
        <v>46798.24561403509</v>
      </c>
      <c r="E367" s="16">
        <v>24816</v>
      </c>
      <c r="F367" s="16">
        <v>139772</v>
      </c>
    </row>
    <row r="368" spans="1:6" ht="15">
      <c r="A368" s="21" t="s">
        <v>42</v>
      </c>
      <c r="B368" s="16">
        <v>55</v>
      </c>
      <c r="C368" s="33">
        <v>2030.6</v>
      </c>
      <c r="D368" s="16">
        <f t="shared" si="23"/>
        <v>36920</v>
      </c>
      <c r="E368" s="16">
        <v>24816</v>
      </c>
      <c r="F368" s="16">
        <v>79450</v>
      </c>
    </row>
    <row r="369" spans="1:6" ht="15">
      <c r="A369" s="21" t="s">
        <v>41</v>
      </c>
      <c r="B369" s="16">
        <v>64</v>
      </c>
      <c r="C369" s="33">
        <v>2489</v>
      </c>
      <c r="D369" s="16">
        <f t="shared" si="23"/>
        <v>38890.625</v>
      </c>
      <c r="E369" s="16">
        <v>24816</v>
      </c>
      <c r="F369" s="16">
        <v>48838</v>
      </c>
    </row>
    <row r="370" spans="1:6" s="5" customFormat="1" ht="15">
      <c r="A370" s="21" t="s">
        <v>43</v>
      </c>
      <c r="B370" s="16">
        <v>57</v>
      </c>
      <c r="C370" s="33">
        <v>2320.6</v>
      </c>
      <c r="D370" s="16">
        <f t="shared" si="23"/>
        <v>40712.28070175439</v>
      </c>
      <c r="E370" s="16">
        <v>24816</v>
      </c>
      <c r="F370" s="16">
        <v>88068</v>
      </c>
    </row>
    <row r="371" spans="1:6" ht="15" outlineLevel="1">
      <c r="A371" s="21" t="s">
        <v>44</v>
      </c>
      <c r="B371" s="16">
        <v>65.8</v>
      </c>
      <c r="C371" s="33">
        <v>3899.3</v>
      </c>
      <c r="D371" s="16">
        <f t="shared" si="23"/>
        <v>59259.87841945289</v>
      </c>
      <c r="E371" s="16">
        <v>24816</v>
      </c>
      <c r="F371" s="16">
        <v>167094</v>
      </c>
    </row>
    <row r="372" spans="1:6" ht="15" outlineLevel="1">
      <c r="A372" s="21" t="s">
        <v>45</v>
      </c>
      <c r="B372" s="16">
        <v>74</v>
      </c>
      <c r="C372" s="33">
        <v>3104.5</v>
      </c>
      <c r="D372" s="16">
        <f t="shared" si="23"/>
        <v>41952.7027027027</v>
      </c>
      <c r="E372" s="16">
        <v>24816</v>
      </c>
      <c r="F372" s="16">
        <v>97768</v>
      </c>
    </row>
    <row r="373" spans="1:6" ht="15" outlineLevel="1">
      <c r="A373" s="21" t="s">
        <v>46</v>
      </c>
      <c r="B373" s="16">
        <v>72</v>
      </c>
      <c r="C373" s="33">
        <v>3338.3</v>
      </c>
      <c r="D373" s="16">
        <f t="shared" si="23"/>
        <v>46365.277777777774</v>
      </c>
      <c r="E373" s="16">
        <v>24816</v>
      </c>
      <c r="F373" s="16">
        <v>104300</v>
      </c>
    </row>
    <row r="374" spans="1:6" ht="15" outlineLevel="1">
      <c r="A374" s="21" t="s">
        <v>47</v>
      </c>
      <c r="B374" s="16">
        <v>71</v>
      </c>
      <c r="C374" s="33">
        <v>2592.7</v>
      </c>
      <c r="D374" s="16">
        <f t="shared" si="23"/>
        <v>36516.9014084507</v>
      </c>
      <c r="E374" s="16">
        <v>24816</v>
      </c>
      <c r="F374" s="16">
        <v>83249</v>
      </c>
    </row>
    <row r="375" spans="1:6" ht="15" outlineLevel="1">
      <c r="A375" s="21" t="s">
        <v>48</v>
      </c>
      <c r="B375" s="16">
        <v>80</v>
      </c>
      <c r="C375" s="33">
        <v>3166</v>
      </c>
      <c r="D375" s="16">
        <f t="shared" si="23"/>
        <v>39575</v>
      </c>
      <c r="E375" s="16">
        <v>24816</v>
      </c>
      <c r="F375" s="16">
        <v>115817</v>
      </c>
    </row>
    <row r="376" spans="1:6" ht="15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51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outlineLevel="1">
      <c r="A380" s="21" t="s">
        <v>35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outlineLevel="1">
      <c r="A381" s="21" t="s">
        <v>36</v>
      </c>
      <c r="B381" s="16"/>
      <c r="C381" s="33"/>
      <c r="D381" s="16" t="e">
        <f t="shared" si="24"/>
        <v>#DIV/0!</v>
      </c>
      <c r="E381" s="16"/>
      <c r="F381" s="16"/>
    </row>
    <row r="382" spans="1:6" ht="15" outlineLevel="1">
      <c r="A382" s="21" t="s">
        <v>37</v>
      </c>
      <c r="B382" s="16"/>
      <c r="C382" s="33"/>
      <c r="D382" s="16" t="e">
        <f t="shared" si="24"/>
        <v>#DIV/0!</v>
      </c>
      <c r="E382" s="16"/>
      <c r="F382" s="16"/>
    </row>
    <row r="383" spans="1:6" ht="15" outlineLevel="1">
      <c r="A383" s="21" t="s">
        <v>38</v>
      </c>
      <c r="B383" s="16"/>
      <c r="C383" s="33"/>
      <c r="D383" s="16" t="e">
        <f t="shared" si="24"/>
        <v>#DIV/0!</v>
      </c>
      <c r="E383" s="16"/>
      <c r="F383" s="16"/>
    </row>
    <row r="384" spans="1:6" ht="15" outlineLevel="1">
      <c r="A384" s="21" t="s">
        <v>39</v>
      </c>
      <c r="B384" s="16"/>
      <c r="C384" s="33"/>
      <c r="D384" s="16" t="e">
        <f t="shared" si="24"/>
        <v>#DIV/0!</v>
      </c>
      <c r="E384" s="16"/>
      <c r="F384" s="16"/>
    </row>
    <row r="385" spans="1:6" ht="15" outlineLevel="1">
      <c r="A385" s="21" t="s">
        <v>40</v>
      </c>
      <c r="B385" s="16"/>
      <c r="C385" s="33"/>
      <c r="D385" s="16" t="e">
        <f t="shared" si="24"/>
        <v>#DIV/0!</v>
      </c>
      <c r="E385" s="16"/>
      <c r="F385" s="16"/>
    </row>
    <row r="386" spans="1:6" ht="15" outlineLevel="1">
      <c r="A386" s="21" t="s">
        <v>42</v>
      </c>
      <c r="B386" s="16"/>
      <c r="C386" s="33"/>
      <c r="D386" s="16" t="e">
        <f t="shared" si="24"/>
        <v>#DIV/0!</v>
      </c>
      <c r="E386" s="16"/>
      <c r="F386" s="16"/>
    </row>
    <row r="387" spans="1:6" ht="15" outlineLevel="1">
      <c r="A387" s="21" t="s">
        <v>41</v>
      </c>
      <c r="B387" s="16"/>
      <c r="C387" s="33"/>
      <c r="D387" s="16" t="e">
        <f t="shared" si="24"/>
        <v>#DIV/0!</v>
      </c>
      <c r="E387" s="16"/>
      <c r="F387" s="16"/>
    </row>
    <row r="388" spans="1:6" ht="15" outlineLevel="1">
      <c r="A388" s="21" t="s">
        <v>43</v>
      </c>
      <c r="B388" s="16"/>
      <c r="C388" s="33"/>
      <c r="D388" s="16" t="e">
        <f t="shared" si="24"/>
        <v>#DIV/0!</v>
      </c>
      <c r="E388" s="16"/>
      <c r="F388" s="16"/>
    </row>
    <row r="389" spans="1:6" ht="15" outlineLevel="2">
      <c r="A389" s="21" t="s">
        <v>44</v>
      </c>
      <c r="B389" s="16"/>
      <c r="C389" s="33"/>
      <c r="D389" s="16" t="e">
        <f t="shared" si="24"/>
        <v>#DIV/0!</v>
      </c>
      <c r="E389" s="16"/>
      <c r="F389" s="16"/>
    </row>
    <row r="390" spans="1:6" ht="15" outlineLevel="2">
      <c r="A390" s="21" t="s">
        <v>45</v>
      </c>
      <c r="B390" s="16"/>
      <c r="C390" s="33"/>
      <c r="D390" s="16" t="e">
        <f t="shared" si="24"/>
        <v>#DIV/0!</v>
      </c>
      <c r="E390" s="16"/>
      <c r="F390" s="16"/>
    </row>
    <row r="391" spans="1:6" ht="15" outlineLevel="2">
      <c r="A391" s="21" t="s">
        <v>46</v>
      </c>
      <c r="B391" s="16"/>
      <c r="C391" s="33"/>
      <c r="D391" s="16" t="e">
        <f t="shared" si="24"/>
        <v>#DIV/0!</v>
      </c>
      <c r="E391" s="16"/>
      <c r="F391" s="16"/>
    </row>
    <row r="392" spans="1:6" ht="15" outlineLevel="2">
      <c r="A392" s="21" t="s">
        <v>47</v>
      </c>
      <c r="B392" s="16"/>
      <c r="C392" s="33"/>
      <c r="D392" s="16" t="e">
        <f t="shared" si="24"/>
        <v>#DIV/0!</v>
      </c>
      <c r="E392" s="16"/>
      <c r="F392" s="16"/>
    </row>
    <row r="393" spans="1:6" ht="15" outlineLevel="2">
      <c r="A393" s="21" t="s">
        <v>48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92" t="s">
        <v>15</v>
      </c>
      <c r="B395" s="92"/>
      <c r="C395" s="92"/>
      <c r="D395" s="92"/>
      <c r="E395" s="92"/>
      <c r="F395" s="92"/>
    </row>
    <row r="396" spans="1:6" ht="15" outlineLevel="2">
      <c r="A396" s="37" t="s">
        <v>3</v>
      </c>
      <c r="B396" s="38">
        <f>SUM(B398:B400)</f>
        <v>91.5</v>
      </c>
      <c r="C396" s="39">
        <f>SUM(C398:C400)</f>
        <v>3582</v>
      </c>
      <c r="D396" s="38">
        <f>C396/B396*1000</f>
        <v>39147.54098360656</v>
      </c>
      <c r="E396" s="38">
        <v>19176</v>
      </c>
      <c r="F396" s="38">
        <v>127823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33</v>
      </c>
      <c r="C398" s="14">
        <f>1144.3-0.1</f>
        <v>1144.2</v>
      </c>
      <c r="D398" s="3">
        <f>C398/B398*1000</f>
        <v>34672.72727272727</v>
      </c>
      <c r="E398" s="16">
        <v>24816</v>
      </c>
      <c r="F398" s="3">
        <v>74310.62</v>
      </c>
    </row>
    <row r="399" spans="1:6" ht="15" outlineLevel="2">
      <c r="A399" s="6" t="s">
        <v>49</v>
      </c>
      <c r="B399" s="16">
        <v>41</v>
      </c>
      <c r="C399" s="14">
        <f>1657.5</f>
        <v>1657.5</v>
      </c>
      <c r="D399" s="3">
        <f>C399/B399*1000</f>
        <v>40426.829268292684</v>
      </c>
      <c r="E399" s="16">
        <v>19176</v>
      </c>
      <c r="F399" s="3">
        <v>114770</v>
      </c>
    </row>
    <row r="400" spans="1:6" ht="15" outlineLevel="2">
      <c r="A400" s="6" t="s">
        <v>58</v>
      </c>
      <c r="B400" s="16">
        <v>17.5</v>
      </c>
      <c r="C400" s="14">
        <f>780.3</f>
        <v>780.3</v>
      </c>
      <c r="D400" s="3">
        <f>C400/B400*1000</f>
        <v>44588.57142857143</v>
      </c>
      <c r="E400" s="16">
        <v>24816</v>
      </c>
      <c r="F400" s="3">
        <v>127822.82</v>
      </c>
    </row>
    <row r="401" spans="1:6" ht="15" outlineLevel="2">
      <c r="A401" s="37" t="s">
        <v>4</v>
      </c>
      <c r="B401" s="38">
        <f>SUM(B403:B405)</f>
        <v>88.5</v>
      </c>
      <c r="C401" s="39">
        <f>SUM(C403:C405)</f>
        <v>3208.0000000000005</v>
      </c>
      <c r="D401" s="38">
        <f>C401/B401*1000</f>
        <v>36248.58757062147</v>
      </c>
      <c r="E401" s="38">
        <v>19176</v>
      </c>
      <c r="F401" s="38">
        <v>112331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34</v>
      </c>
      <c r="C403" s="14">
        <f>1142.3+0.4</f>
        <v>1142.7</v>
      </c>
      <c r="D403" s="3">
        <f>C403/B403*1000</f>
        <v>33608.82352941176</v>
      </c>
      <c r="E403" s="16">
        <v>24816</v>
      </c>
      <c r="F403" s="3">
        <v>60477.44</v>
      </c>
    </row>
    <row r="404" spans="1:6" ht="15" outlineLevel="2">
      <c r="A404" s="6" t="s">
        <v>49</v>
      </c>
      <c r="B404" s="16">
        <v>39.5</v>
      </c>
      <c r="C404" s="14">
        <f>1279.9</f>
        <v>1279.9</v>
      </c>
      <c r="D404" s="3">
        <f>C404/B404*1000</f>
        <v>32402.531645569623</v>
      </c>
      <c r="E404" s="16">
        <v>19176</v>
      </c>
      <c r="F404" s="3">
        <v>112331.18</v>
      </c>
    </row>
    <row r="405" spans="1:6" ht="15" outlineLevel="2">
      <c r="A405" s="6" t="s">
        <v>56</v>
      </c>
      <c r="B405" s="16">
        <v>15</v>
      </c>
      <c r="C405" s="14">
        <f>785.4</f>
        <v>785.4</v>
      </c>
      <c r="D405" s="3">
        <f>C405/B405*1000</f>
        <v>52360</v>
      </c>
      <c r="E405" s="58">
        <v>24816</v>
      </c>
      <c r="F405" s="58">
        <v>91193.54</v>
      </c>
    </row>
    <row r="406" spans="1:6" ht="15" outlineLevel="1">
      <c r="A406" s="37" t="s">
        <v>5</v>
      </c>
      <c r="B406" s="38">
        <f>SUM(B408:B410)</f>
        <v>88.3</v>
      </c>
      <c r="C406" s="39">
        <f>SUM(C408:C410)</f>
        <v>4397.98</v>
      </c>
      <c r="D406" s="38">
        <f>C406/B406*1000</f>
        <v>49807.248018120044</v>
      </c>
      <c r="E406" s="38">
        <v>19176</v>
      </c>
      <c r="F406" s="38">
        <v>91194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f>33</f>
        <v>33</v>
      </c>
      <c r="C408" s="14">
        <f>1188.2+170.36</f>
        <v>1358.56</v>
      </c>
      <c r="D408" s="3">
        <f>C408/B408*1000</f>
        <v>41168.48484848485</v>
      </c>
      <c r="E408" s="16">
        <v>24816</v>
      </c>
      <c r="F408" s="3">
        <v>70092.85</v>
      </c>
    </row>
    <row r="409" spans="1:6" ht="15">
      <c r="A409" s="6" t="s">
        <v>49</v>
      </c>
      <c r="B409" s="16">
        <f>40</f>
        <v>40</v>
      </c>
      <c r="C409" s="14">
        <f>1945.1+170.36</f>
        <v>2115.46</v>
      </c>
      <c r="D409" s="3">
        <f>C409/B409*1000</f>
        <v>52886.5</v>
      </c>
      <c r="E409" s="16">
        <v>19176</v>
      </c>
      <c r="F409" s="3">
        <v>89840.89</v>
      </c>
    </row>
    <row r="410" spans="1:6" ht="15">
      <c r="A410" s="6" t="s">
        <v>56</v>
      </c>
      <c r="B410" s="16">
        <f>15.3</f>
        <v>15.3</v>
      </c>
      <c r="C410" s="14">
        <f>753.6+170.36</f>
        <v>923.96</v>
      </c>
      <c r="D410" s="3">
        <f>C410/B410*1000</f>
        <v>60389.54248366013</v>
      </c>
      <c r="E410" s="58">
        <v>24816</v>
      </c>
      <c r="F410" s="58">
        <v>91193.54</v>
      </c>
    </row>
    <row r="411" spans="1:6" ht="15">
      <c r="A411" s="37" t="s">
        <v>6</v>
      </c>
      <c r="B411" s="38">
        <f>SUM(B413:B415)</f>
        <v>87.5</v>
      </c>
      <c r="C411" s="39">
        <f>SUM(C413:C415)</f>
        <v>3932</v>
      </c>
      <c r="D411" s="38">
        <f>C411/B411*1000</f>
        <v>44937.14285714286</v>
      </c>
      <c r="E411" s="38">
        <v>19176</v>
      </c>
      <c r="F411" s="38">
        <v>102095.72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32</v>
      </c>
      <c r="C413" s="14">
        <f>1761.9-0.6</f>
        <v>1761.3000000000002</v>
      </c>
      <c r="D413" s="3">
        <f>C413/B413*1000</f>
        <v>55040.62500000001</v>
      </c>
      <c r="E413" s="16">
        <v>24816</v>
      </c>
      <c r="F413" s="3">
        <v>102095.72</v>
      </c>
    </row>
    <row r="414" spans="1:6" ht="15">
      <c r="A414" s="6" t="s">
        <v>49</v>
      </c>
      <c r="B414" s="16">
        <v>40.5</v>
      </c>
      <c r="C414" s="14">
        <v>1340</v>
      </c>
      <c r="D414" s="3">
        <f>C414/B414*1000</f>
        <v>33086.41975308642</v>
      </c>
      <c r="E414" s="16">
        <v>19176</v>
      </c>
      <c r="F414" s="3">
        <v>66562.52</v>
      </c>
    </row>
    <row r="415" spans="1:6" ht="15">
      <c r="A415" s="6" t="s">
        <v>56</v>
      </c>
      <c r="B415" s="16">
        <v>15</v>
      </c>
      <c r="C415" s="14">
        <v>830.7</v>
      </c>
      <c r="D415" s="3">
        <f>C415/B415*1000</f>
        <v>55380</v>
      </c>
      <c r="E415" s="16">
        <v>24816</v>
      </c>
      <c r="F415" s="3">
        <v>99663.3</v>
      </c>
    </row>
    <row r="416" spans="1:6" ht="15">
      <c r="A416" s="37" t="s">
        <v>7</v>
      </c>
      <c r="B416" s="38">
        <f>SUM(B418:B420)</f>
        <v>88.3</v>
      </c>
      <c r="C416" s="39">
        <f>SUM(C418:C420)</f>
        <v>4913.2</v>
      </c>
      <c r="D416" s="38">
        <f>C416/B416*1000</f>
        <v>55642.12910532277</v>
      </c>
      <c r="E416" s="38">
        <v>24816</v>
      </c>
      <c r="F416" s="38">
        <v>132979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31.8</v>
      </c>
      <c r="C418" s="14">
        <v>2077.8</v>
      </c>
      <c r="D418" s="3">
        <f>C418/B418*1000</f>
        <v>65339.622641509435</v>
      </c>
      <c r="E418" s="16">
        <v>24816</v>
      </c>
      <c r="F418" s="3">
        <v>92132</v>
      </c>
    </row>
    <row r="419" spans="1:6" ht="15">
      <c r="A419" s="6" t="s">
        <v>49</v>
      </c>
      <c r="B419" s="16">
        <v>41.5</v>
      </c>
      <c r="C419" s="14">
        <v>1862.6</v>
      </c>
      <c r="D419" s="3">
        <f>C419/B419*1000</f>
        <v>44881.927710843374</v>
      </c>
      <c r="E419" s="16">
        <v>24816</v>
      </c>
      <c r="F419" s="3">
        <v>132979</v>
      </c>
    </row>
    <row r="420" spans="1:6" ht="15">
      <c r="A420" s="6" t="s">
        <v>56</v>
      </c>
      <c r="B420" s="16">
        <v>15</v>
      </c>
      <c r="C420" s="14">
        <v>972.8</v>
      </c>
      <c r="D420" s="3">
        <f>C420/B420*1000</f>
        <v>64853.33333333332</v>
      </c>
      <c r="E420" s="16">
        <v>24950</v>
      </c>
      <c r="F420" s="3">
        <v>107258</v>
      </c>
    </row>
    <row r="421" spans="1:6" ht="15">
      <c r="A421" s="37" t="s">
        <v>8</v>
      </c>
      <c r="B421" s="38">
        <f>SUM(B423:B425)</f>
        <v>91.3</v>
      </c>
      <c r="C421" s="39">
        <f>SUM(C423:C425)</f>
        <v>5290.8</v>
      </c>
      <c r="D421" s="38">
        <f>C421/B421*1000</f>
        <v>57949.61664841184</v>
      </c>
      <c r="E421" s="38">
        <v>24816</v>
      </c>
      <c r="F421" s="38">
        <v>131606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32.8</v>
      </c>
      <c r="C423" s="14">
        <v>2229.3</v>
      </c>
      <c r="D423" s="3">
        <f>C423/B423*1000</f>
        <v>67966.46341463416</v>
      </c>
      <c r="E423" s="16">
        <v>24816</v>
      </c>
      <c r="F423" s="12">
        <v>112488</v>
      </c>
    </row>
    <row r="424" spans="1:6" ht="15">
      <c r="A424" s="6" t="s">
        <v>49</v>
      </c>
      <c r="B424" s="16">
        <v>41.5</v>
      </c>
      <c r="C424" s="14">
        <v>1830.9</v>
      </c>
      <c r="D424" s="3">
        <f>C424/B424*1000</f>
        <v>44118.072289156626</v>
      </c>
      <c r="E424" s="16">
        <v>24816</v>
      </c>
      <c r="F424" s="3">
        <v>103147</v>
      </c>
    </row>
    <row r="425" spans="1:6" ht="15">
      <c r="A425" s="6" t="s">
        <v>56</v>
      </c>
      <c r="B425" s="16">
        <v>17</v>
      </c>
      <c r="C425" s="14">
        <v>1230.6</v>
      </c>
      <c r="D425" s="3">
        <f>C425/B425*1000</f>
        <v>72388.23529411764</v>
      </c>
      <c r="E425" s="16">
        <v>24845</v>
      </c>
      <c r="F425" s="3">
        <v>131606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92.3</v>
      </c>
      <c r="C427" s="39">
        <f>SUM(C429:C431)</f>
        <v>5442.599999999999</v>
      </c>
      <c r="D427" s="38">
        <f>C427/B427*1000</f>
        <v>58966.41386782231</v>
      </c>
      <c r="E427" s="38">
        <v>24816</v>
      </c>
      <c r="F427" s="38">
        <v>140392</v>
      </c>
    </row>
    <row r="428" spans="1:6" s="5" customFormat="1" ht="15">
      <c r="A428" s="75" t="s">
        <v>22</v>
      </c>
      <c r="B428" s="76"/>
      <c r="C428" s="76"/>
      <c r="D428" s="76"/>
      <c r="E428" s="76"/>
      <c r="F428" s="77"/>
    </row>
    <row r="429" spans="1:6" ht="15">
      <c r="A429" s="6" t="s">
        <v>57</v>
      </c>
      <c r="B429" s="16">
        <v>32.8</v>
      </c>
      <c r="C429" s="14">
        <v>2492.4</v>
      </c>
      <c r="D429" s="3">
        <f>C429/B429*1000</f>
        <v>75987.80487804879</v>
      </c>
      <c r="E429" s="16">
        <v>24816</v>
      </c>
      <c r="F429" s="12">
        <v>140391.87</v>
      </c>
    </row>
    <row r="430" spans="1:6" ht="15">
      <c r="A430" s="6" t="s">
        <v>49</v>
      </c>
      <c r="B430" s="16">
        <v>42.5</v>
      </c>
      <c r="C430" s="14">
        <v>1979.3</v>
      </c>
      <c r="D430" s="3">
        <f>C430/B430*1000</f>
        <v>46571.76470588235</v>
      </c>
      <c r="E430" s="16">
        <v>24816</v>
      </c>
      <c r="F430" s="3">
        <v>89121.62</v>
      </c>
    </row>
    <row r="431" spans="1:6" ht="15">
      <c r="A431" s="6" t="s">
        <v>56</v>
      </c>
      <c r="B431" s="16">
        <v>17</v>
      </c>
      <c r="C431" s="14">
        <v>970.9</v>
      </c>
      <c r="D431" s="3">
        <f>C431/B431*1000</f>
        <v>57111.76470588235</v>
      </c>
      <c r="E431" s="16">
        <v>24845.81</v>
      </c>
      <c r="F431" s="3">
        <v>49919.92</v>
      </c>
    </row>
    <row r="432" spans="1:6" ht="15">
      <c r="A432" s="47" t="s">
        <v>10</v>
      </c>
      <c r="B432" s="48">
        <f>SUM(B434:B436)</f>
        <v>97.71</v>
      </c>
      <c r="C432" s="49">
        <f>SUM(C434:C436)</f>
        <v>4591.9</v>
      </c>
      <c r="D432" s="48">
        <f>C432/B432*1000</f>
        <v>46995.18984750793</v>
      </c>
      <c r="E432" s="48">
        <v>24816</v>
      </c>
      <c r="F432" s="48">
        <v>95608</v>
      </c>
    </row>
    <row r="433" spans="1:6" s="5" customFormat="1" ht="15">
      <c r="A433" s="75" t="s">
        <v>22</v>
      </c>
      <c r="B433" s="76"/>
      <c r="C433" s="76"/>
      <c r="D433" s="76"/>
      <c r="E433" s="76"/>
      <c r="F433" s="77"/>
    </row>
    <row r="434" spans="1:6" ht="15">
      <c r="A434" s="6" t="s">
        <v>57</v>
      </c>
      <c r="B434" s="16">
        <v>32.8</v>
      </c>
      <c r="C434" s="14">
        <v>1498.2</v>
      </c>
      <c r="D434" s="3">
        <f>C434/B434*1000</f>
        <v>45676.829268292684</v>
      </c>
      <c r="E434" s="16">
        <v>24816</v>
      </c>
      <c r="F434" s="52">
        <v>95608</v>
      </c>
    </row>
    <row r="435" spans="1:6" ht="15">
      <c r="A435" s="6" t="s">
        <v>49</v>
      </c>
      <c r="B435" s="16">
        <v>48.91</v>
      </c>
      <c r="C435" s="14">
        <v>2277.2</v>
      </c>
      <c r="D435" s="3">
        <f>C435/B435*1000</f>
        <v>46558.98589245553</v>
      </c>
      <c r="E435" s="16">
        <v>24816</v>
      </c>
      <c r="F435" s="53">
        <v>89121</v>
      </c>
    </row>
    <row r="436" spans="1:6" ht="15">
      <c r="A436" s="6" t="s">
        <v>56</v>
      </c>
      <c r="B436" s="16">
        <v>16</v>
      </c>
      <c r="C436" s="14">
        <v>816.5</v>
      </c>
      <c r="D436" s="3">
        <f>C436/B436*1000</f>
        <v>51031.25</v>
      </c>
      <c r="E436" s="16">
        <v>34110</v>
      </c>
      <c r="F436" s="53">
        <v>64513</v>
      </c>
    </row>
    <row r="437" spans="1:6" ht="15">
      <c r="A437" s="37" t="s">
        <v>11</v>
      </c>
      <c r="B437" s="38">
        <f>SUM(B439:B441)</f>
        <v>98</v>
      </c>
      <c r="C437" s="38">
        <f>SUM(C439:C441)</f>
        <v>5005.5</v>
      </c>
      <c r="D437" s="38">
        <f>C437/B437*1000</f>
        <v>51076.5306122449</v>
      </c>
      <c r="E437" s="38">
        <v>24816</v>
      </c>
      <c r="F437" s="38">
        <v>168098</v>
      </c>
    </row>
    <row r="438" spans="1:6" ht="15">
      <c r="A438" s="75" t="s">
        <v>22</v>
      </c>
      <c r="B438" s="76"/>
      <c r="C438" s="76"/>
      <c r="D438" s="76"/>
      <c r="E438" s="76"/>
      <c r="F438" s="77"/>
    </row>
    <row r="439" spans="1:6" ht="15">
      <c r="A439" s="6" t="s">
        <v>57</v>
      </c>
      <c r="B439" s="16">
        <v>34</v>
      </c>
      <c r="C439" s="14">
        <v>1784.1</v>
      </c>
      <c r="D439" s="3">
        <f>C439/B439*1000</f>
        <v>52473.5294117647</v>
      </c>
      <c r="E439" s="53">
        <v>24816</v>
      </c>
      <c r="F439" s="53">
        <v>91553</v>
      </c>
    </row>
    <row r="440" spans="1:6" ht="15">
      <c r="A440" s="6" t="s">
        <v>49</v>
      </c>
      <c r="B440" s="16">
        <v>48</v>
      </c>
      <c r="C440" s="14">
        <v>2195.4</v>
      </c>
      <c r="D440" s="3">
        <f>C440/B440*1000</f>
        <v>45737.50000000001</v>
      </c>
      <c r="E440" s="53">
        <v>24816</v>
      </c>
      <c r="F440" s="53">
        <v>67188</v>
      </c>
    </row>
    <row r="441" spans="1:6" ht="15">
      <c r="A441" s="6" t="s">
        <v>56</v>
      </c>
      <c r="B441" s="16">
        <v>16</v>
      </c>
      <c r="C441" s="14">
        <v>1026</v>
      </c>
      <c r="D441" s="3">
        <f>C441/B441*1000</f>
        <v>64125</v>
      </c>
      <c r="E441" s="16">
        <v>34128</v>
      </c>
      <c r="F441" s="3">
        <v>168098</v>
      </c>
    </row>
    <row r="442" spans="1:6" ht="15">
      <c r="A442" s="37" t="s">
        <v>12</v>
      </c>
      <c r="B442" s="38">
        <f>SUM(B444:B446)</f>
        <v>92.86</v>
      </c>
      <c r="C442" s="38">
        <f>SUM(C444:C446)</f>
        <v>3801.5</v>
      </c>
      <c r="D442" s="38">
        <f>SUM(D444:D446)</f>
        <v>125697.25457028355</v>
      </c>
      <c r="E442" s="38">
        <v>24816</v>
      </c>
      <c r="F442" s="38">
        <v>91553</v>
      </c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>
        <v>34</v>
      </c>
      <c r="C444" s="14">
        <v>1512.5</v>
      </c>
      <c r="D444" s="3">
        <f>C444/B444*1000</f>
        <v>44485.294117647056</v>
      </c>
      <c r="E444" s="58">
        <v>24816</v>
      </c>
      <c r="F444" s="58">
        <v>91553</v>
      </c>
    </row>
    <row r="445" spans="1:6" ht="15">
      <c r="A445" s="6" t="s">
        <v>49</v>
      </c>
      <c r="B445" s="16">
        <v>42.86</v>
      </c>
      <c r="C445" s="14">
        <v>1579.1</v>
      </c>
      <c r="D445" s="3">
        <f>C445/B445*1000</f>
        <v>36843.21045263649</v>
      </c>
      <c r="E445" s="58">
        <v>24816</v>
      </c>
      <c r="F445" s="58">
        <v>79059</v>
      </c>
    </row>
    <row r="446" spans="1:6" ht="15">
      <c r="A446" s="6" t="s">
        <v>56</v>
      </c>
      <c r="B446" s="16">
        <v>16</v>
      </c>
      <c r="C446" s="14">
        <v>709.9</v>
      </c>
      <c r="D446" s="3">
        <f>C446/B446*1000</f>
        <v>44368.75</v>
      </c>
      <c r="E446" s="58">
        <v>24816</v>
      </c>
      <c r="F446" s="58">
        <v>71596</v>
      </c>
    </row>
    <row r="447" spans="1:6" ht="15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92</v>
      </c>
      <c r="C448" s="39">
        <f>SUM(C450:C452)</f>
        <v>4809</v>
      </c>
      <c r="D448" s="38">
        <f>C448/B448*1000</f>
        <v>52271.739130434784</v>
      </c>
      <c r="E448" s="38">
        <v>24816</v>
      </c>
      <c r="F448" s="38">
        <v>91553</v>
      </c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>
        <v>34</v>
      </c>
      <c r="C450" s="14">
        <v>2501.2</v>
      </c>
      <c r="D450" s="3">
        <f>C450/B450*1000</f>
        <v>73564.70588235294</v>
      </c>
      <c r="E450" s="16">
        <v>24816</v>
      </c>
      <c r="F450" s="12">
        <v>91553</v>
      </c>
    </row>
    <row r="451" spans="1:6" ht="15">
      <c r="A451" s="6" t="s">
        <v>49</v>
      </c>
      <c r="B451" s="16">
        <v>42</v>
      </c>
      <c r="C451" s="14">
        <v>1502.4</v>
      </c>
      <c r="D451" s="3">
        <f>C451/B451*1000</f>
        <v>35771.42857142857</v>
      </c>
      <c r="E451" s="12">
        <v>24816</v>
      </c>
      <c r="F451" s="12">
        <v>82394</v>
      </c>
    </row>
    <row r="452" spans="1:6" ht="15">
      <c r="A452" s="6" t="s">
        <v>56</v>
      </c>
      <c r="B452" s="16">
        <v>16</v>
      </c>
      <c r="C452" s="14">
        <v>805.4</v>
      </c>
      <c r="D452" s="3">
        <f>C452/B452*1000</f>
        <v>50337.5</v>
      </c>
      <c r="E452" s="58">
        <v>24816</v>
      </c>
      <c r="F452" s="58">
        <v>72735</v>
      </c>
    </row>
    <row r="453" spans="1:6" ht="15">
      <c r="A453" s="6"/>
      <c r="B453" s="16"/>
      <c r="C453" s="14"/>
      <c r="D453" s="3"/>
      <c r="E453" s="16"/>
      <c r="F453" s="3"/>
    </row>
    <row r="454" spans="1:6" ht="15" outlineLevel="1">
      <c r="A454" s="37" t="s">
        <v>51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outlineLevel="1">
      <c r="A457" s="6" t="s">
        <v>49</v>
      </c>
      <c r="B457" s="16"/>
      <c r="C457" s="14"/>
      <c r="D457" s="3" t="e">
        <f>C457/B457*1000</f>
        <v>#DIV/0!</v>
      </c>
      <c r="E457" s="16"/>
      <c r="F457" s="3"/>
    </row>
    <row r="458" spans="1:6" ht="15" outlineLevel="1">
      <c r="A458" s="6" t="s">
        <v>56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92" t="s">
        <v>52</v>
      </c>
      <c r="B460" s="92"/>
      <c r="C460" s="92"/>
      <c r="D460" s="92"/>
      <c r="E460" s="92"/>
      <c r="F460" s="92"/>
    </row>
    <row r="461" spans="1:6" ht="15" outlineLevel="1">
      <c r="A461" s="37" t="s">
        <v>50</v>
      </c>
      <c r="B461" s="38">
        <f>SUM(B463:B463)</f>
        <v>81.5</v>
      </c>
      <c r="C461" s="39">
        <f>SUM(C463:C463)</f>
        <v>2089.7</v>
      </c>
      <c r="D461" s="38">
        <f>C461/B461*1000</f>
        <v>25640.490797546012</v>
      </c>
      <c r="E461" s="38">
        <v>24816</v>
      </c>
      <c r="F461" s="38">
        <v>66876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53</v>
      </c>
      <c r="B463" s="16">
        <v>81.5</v>
      </c>
      <c r="C463" s="14">
        <v>2089.7</v>
      </c>
      <c r="D463" s="3">
        <f>C463/B463*1000</f>
        <v>25640.490797546012</v>
      </c>
      <c r="E463" s="16">
        <v>24816</v>
      </c>
      <c r="F463" s="3">
        <v>66875.82</v>
      </c>
    </row>
    <row r="464" spans="1:6" ht="15" outlineLevel="1">
      <c r="A464" s="37" t="s">
        <v>4</v>
      </c>
      <c r="B464" s="38">
        <f>SUM(B466:B466)</f>
        <v>100.5</v>
      </c>
      <c r="C464" s="39">
        <f>SUM(C466:C466)</f>
        <v>2403.6</v>
      </c>
      <c r="D464" s="38">
        <f>C464/B464*1000</f>
        <v>23916.41791044776</v>
      </c>
      <c r="E464" s="38">
        <v>24816</v>
      </c>
      <c r="F464" s="38">
        <v>66876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53</v>
      </c>
      <c r="B466" s="16">
        <v>100.5</v>
      </c>
      <c r="C466" s="14">
        <v>2403.6</v>
      </c>
      <c r="D466" s="3">
        <f>C466/B466*1000</f>
        <v>23916.41791044776</v>
      </c>
      <c r="E466" s="16">
        <v>24816</v>
      </c>
      <c r="F466" s="3">
        <v>66875.85</v>
      </c>
    </row>
    <row r="467" spans="1:6" ht="15" outlineLevel="2">
      <c r="A467" s="37" t="s">
        <v>5</v>
      </c>
      <c r="B467" s="38">
        <f>SUM(B469:B469)</f>
        <v>123.1</v>
      </c>
      <c r="C467" s="39">
        <f>SUM(C469:C469)</f>
        <v>3046.6</v>
      </c>
      <c r="D467" s="38">
        <f>C467/B467*1000</f>
        <v>24748.98456539399</v>
      </c>
      <c r="E467" s="39">
        <v>24816</v>
      </c>
      <c r="F467" s="39">
        <v>66876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53</v>
      </c>
      <c r="B469" s="16">
        <v>123.1</v>
      </c>
      <c r="C469" s="14">
        <v>3046.6</v>
      </c>
      <c r="D469" s="3">
        <f>C469/B469*1000</f>
        <v>24748.98456539399</v>
      </c>
      <c r="E469" s="16">
        <v>24816</v>
      </c>
      <c r="F469" s="3">
        <v>66875.82</v>
      </c>
    </row>
    <row r="470" spans="1:6" ht="15" outlineLevel="2">
      <c r="A470" s="37" t="s">
        <v>6</v>
      </c>
      <c r="B470" s="38">
        <f>SUM(B472:B472)</f>
        <v>122.4</v>
      </c>
      <c r="C470" s="39">
        <f>SUM(C472:C472)</f>
        <v>3047.5</v>
      </c>
      <c r="D470" s="38">
        <f>C470/B470*1000</f>
        <v>24897.875816993463</v>
      </c>
      <c r="E470" s="38">
        <v>24816</v>
      </c>
      <c r="F470" s="38">
        <v>66876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53</v>
      </c>
      <c r="B472" s="16">
        <v>122.4</v>
      </c>
      <c r="C472" s="14">
        <v>3047.5</v>
      </c>
      <c r="D472" s="3">
        <f>C472/B472*1000</f>
        <v>24897.875816993463</v>
      </c>
      <c r="E472" s="16">
        <v>24816</v>
      </c>
      <c r="F472" s="3">
        <v>66875.82</v>
      </c>
    </row>
    <row r="473" spans="1:6" s="5" customFormat="1" ht="14.25">
      <c r="A473" s="37" t="s">
        <v>7</v>
      </c>
      <c r="B473" s="38">
        <f>SUM(B475:B475)</f>
        <v>120.9</v>
      </c>
      <c r="C473" s="39">
        <f>SUM(C475:C475)</f>
        <v>3544.4</v>
      </c>
      <c r="D473" s="38">
        <f>C473/B473*1000</f>
        <v>29316.790736145573</v>
      </c>
      <c r="E473" s="38">
        <v>24816</v>
      </c>
      <c r="F473" s="38">
        <v>66875</v>
      </c>
    </row>
    <row r="474" spans="1:6" s="5" customFormat="1" ht="15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53</v>
      </c>
      <c r="B475" s="16">
        <v>120.9</v>
      </c>
      <c r="C475" s="14">
        <v>3544.4</v>
      </c>
      <c r="D475" s="3">
        <f>C475/B475*1000</f>
        <v>29316.790736145573</v>
      </c>
      <c r="E475" s="16">
        <v>24816</v>
      </c>
      <c r="F475" s="3">
        <v>66875</v>
      </c>
    </row>
    <row r="476" spans="1:6" s="5" customFormat="1" ht="14.25">
      <c r="A476" s="37" t="s">
        <v>8</v>
      </c>
      <c r="B476" s="38">
        <f>SUM(B478:B478)</f>
        <v>120.9</v>
      </c>
      <c r="C476" s="39">
        <f>SUM(C478:C478)</f>
        <v>3673.5</v>
      </c>
      <c r="D476" s="38">
        <f>C476/B476*1000</f>
        <v>30384.615384615383</v>
      </c>
      <c r="E476" s="38">
        <v>24816</v>
      </c>
      <c r="F476" s="38">
        <v>205166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53</v>
      </c>
      <c r="B478" s="16">
        <v>120.9</v>
      </c>
      <c r="C478" s="14">
        <v>3673.5</v>
      </c>
      <c r="D478" s="3">
        <f>C478/B478*1000</f>
        <v>30384.615384615383</v>
      </c>
      <c r="E478" s="16">
        <v>24816</v>
      </c>
      <c r="F478" s="3">
        <v>205166</v>
      </c>
    </row>
    <row r="479" spans="1:6" s="5" customFormat="1" ht="14.25">
      <c r="A479" s="37" t="s">
        <v>9</v>
      </c>
      <c r="B479" s="38">
        <f>SUM(B481:B481)</f>
        <v>123.9</v>
      </c>
      <c r="C479" s="39">
        <f>SUM(C481:C481)</f>
        <v>3725.4</v>
      </c>
      <c r="D479" s="38">
        <f>C479/B479*1000</f>
        <v>30067.79661016949</v>
      </c>
      <c r="E479" s="38">
        <v>24816</v>
      </c>
      <c r="F479" s="38">
        <v>97286</v>
      </c>
    </row>
    <row r="480" spans="1:6" s="5" customFormat="1" ht="15">
      <c r="A480" s="75" t="s">
        <v>22</v>
      </c>
      <c r="B480" s="76"/>
      <c r="C480" s="76"/>
      <c r="D480" s="76"/>
      <c r="E480" s="76"/>
      <c r="F480" s="77"/>
    </row>
    <row r="481" spans="1:6" s="5" customFormat="1" ht="45">
      <c r="A481" s="6" t="s">
        <v>53</v>
      </c>
      <c r="B481" s="16">
        <v>123.9</v>
      </c>
      <c r="C481" s="14">
        <v>3725.4</v>
      </c>
      <c r="D481" s="3">
        <f>C481/B481*1000</f>
        <v>30067.79661016949</v>
      </c>
      <c r="E481" s="16">
        <v>24816</v>
      </c>
      <c r="F481" s="3">
        <v>97286</v>
      </c>
    </row>
    <row r="482" spans="1:6" s="5" customFormat="1" ht="14.25">
      <c r="A482" s="47" t="s">
        <v>10</v>
      </c>
      <c r="B482" s="48">
        <f>SUM(B484:B484)</f>
        <v>123.5</v>
      </c>
      <c r="C482" s="49">
        <f>SUM(C484:C484)</f>
        <v>3604.3</v>
      </c>
      <c r="D482" s="48">
        <f>C482/B482*1000</f>
        <v>29184.615384615387</v>
      </c>
      <c r="E482" s="48">
        <v>24816</v>
      </c>
      <c r="F482" s="48">
        <v>94837</v>
      </c>
    </row>
    <row r="483" spans="1:6" s="5" customFormat="1" ht="15">
      <c r="A483" s="75" t="s">
        <v>22</v>
      </c>
      <c r="B483" s="76"/>
      <c r="C483" s="76"/>
      <c r="D483" s="76"/>
      <c r="E483" s="76"/>
      <c r="F483" s="77"/>
    </row>
    <row r="484" spans="1:6" s="5" customFormat="1" ht="45">
      <c r="A484" s="6" t="s">
        <v>53</v>
      </c>
      <c r="B484" s="16">
        <v>123.5</v>
      </c>
      <c r="C484" s="14">
        <v>3604.3</v>
      </c>
      <c r="D484" s="3">
        <f>C484/B484*1000</f>
        <v>29184.615384615387</v>
      </c>
      <c r="E484" s="16">
        <v>24816</v>
      </c>
      <c r="F484" s="16">
        <v>94837</v>
      </c>
    </row>
    <row r="485" spans="1:6" s="5" customFormat="1" ht="14.25">
      <c r="A485" s="37" t="s">
        <v>11</v>
      </c>
      <c r="B485" s="38">
        <f>SUM(B487:B487)</f>
        <v>124</v>
      </c>
      <c r="C485" s="39">
        <f>SUM(C487:C487)</f>
        <v>3362.3</v>
      </c>
      <c r="D485" s="38">
        <f>C485/B485*1000</f>
        <v>27115.322580645163</v>
      </c>
      <c r="E485" s="38">
        <v>24816</v>
      </c>
      <c r="F485" s="38">
        <v>94837</v>
      </c>
    </row>
    <row r="486" spans="1:6" s="5" customFormat="1" ht="15">
      <c r="A486" s="75" t="s">
        <v>22</v>
      </c>
      <c r="B486" s="76"/>
      <c r="C486" s="76"/>
      <c r="D486" s="76"/>
      <c r="E486" s="76"/>
      <c r="F486" s="77"/>
    </row>
    <row r="487" spans="1:6" s="5" customFormat="1" ht="45">
      <c r="A487" s="6" t="s">
        <v>53</v>
      </c>
      <c r="B487" s="16">
        <v>124</v>
      </c>
      <c r="C487" s="14">
        <v>3362.3</v>
      </c>
      <c r="D487" s="3">
        <f>C487/B487*1000</f>
        <v>27115.322580645163</v>
      </c>
      <c r="E487" s="36">
        <v>24816</v>
      </c>
      <c r="F487" s="36">
        <v>94837</v>
      </c>
    </row>
    <row r="488" spans="1:6" s="5" customFormat="1" ht="14.25">
      <c r="A488" s="37" t="s">
        <v>12</v>
      </c>
      <c r="B488" s="38">
        <f>SUM(B489:B489)</f>
        <v>124</v>
      </c>
      <c r="C488" s="39">
        <f>SUM(C489:C489)</f>
        <v>3195.2</v>
      </c>
      <c r="D488" s="38">
        <f>C488/B488*1000</f>
        <v>25767.741935483868</v>
      </c>
      <c r="E488" s="38">
        <v>24816</v>
      </c>
      <c r="F488" s="38">
        <v>94837</v>
      </c>
    </row>
    <row r="489" spans="1:6" s="5" customFormat="1" ht="45">
      <c r="A489" s="6" t="s">
        <v>53</v>
      </c>
      <c r="B489" s="16">
        <v>124</v>
      </c>
      <c r="C489" s="14">
        <v>3195.2</v>
      </c>
      <c r="D489" s="3">
        <f>C489/B489*1000</f>
        <v>25767.741935483868</v>
      </c>
      <c r="E489" s="70">
        <v>24816</v>
      </c>
      <c r="F489" s="70">
        <v>94837</v>
      </c>
    </row>
    <row r="490" spans="1:6" s="5" customFormat="1" ht="14.25">
      <c r="A490" s="37" t="s">
        <v>13</v>
      </c>
      <c r="B490" s="38">
        <f>SUM(B492:B492)</f>
        <v>125.1</v>
      </c>
      <c r="C490" s="39">
        <f>SUM(C492:C492)</f>
        <v>3257.4</v>
      </c>
      <c r="D490" s="38">
        <f>C490/B490*1000</f>
        <v>26038.36930455636</v>
      </c>
      <c r="E490" s="38">
        <v>24816</v>
      </c>
      <c r="F490" s="38">
        <v>57197</v>
      </c>
    </row>
    <row r="491" spans="1:6" s="5" customFormat="1" ht="15">
      <c r="A491" s="75" t="s">
        <v>22</v>
      </c>
      <c r="B491" s="76"/>
      <c r="C491" s="76"/>
      <c r="D491" s="76"/>
      <c r="E491" s="76"/>
      <c r="F491" s="77"/>
    </row>
    <row r="492" spans="1:6" s="5" customFormat="1" ht="45">
      <c r="A492" s="6" t="s">
        <v>53</v>
      </c>
      <c r="B492" s="16">
        <v>125.1</v>
      </c>
      <c r="C492" s="14">
        <v>3257.4</v>
      </c>
      <c r="D492" s="3">
        <f>C492/B492*1000</f>
        <v>26038.36930455636</v>
      </c>
      <c r="E492" s="16">
        <v>24816</v>
      </c>
      <c r="F492" s="3">
        <v>57197</v>
      </c>
    </row>
    <row r="493" spans="1:6" s="5" customFormat="1" ht="14.25">
      <c r="A493" s="37" t="s">
        <v>51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>
      <c r="A494" s="75" t="s">
        <v>22</v>
      </c>
      <c r="B494" s="76"/>
      <c r="C494" s="76"/>
      <c r="D494" s="76"/>
      <c r="E494" s="76"/>
      <c r="F494" s="77"/>
    </row>
    <row r="495" spans="1:6" s="5" customFormat="1" ht="45">
      <c r="A495" s="6" t="s">
        <v>53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2018-10-11T02:56:03Z</cp:lastPrinted>
  <dcterms:created xsi:type="dcterms:W3CDTF">2012-03-06T09:36:29Z</dcterms:created>
  <dcterms:modified xsi:type="dcterms:W3CDTF">2019-12-06T09:35:02Z</dcterms:modified>
  <cp:category/>
  <cp:version/>
  <cp:contentType/>
  <cp:contentStatus/>
</cp:coreProperties>
</file>