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915" yWindow="-150" windowWidth="10650" windowHeight="11760"/>
  </bookViews>
  <sheets>
    <sheet name="прил.8" sheetId="10" r:id="rId1"/>
  </sheets>
  <calcPr calcId="125725"/>
  <customWorkbookViews>
    <customWorkbookView name="Admin - Личное представление" guid="{72E271AC-85C0-42E8-ADA1-BE710B500E88}" mergeInterval="0" personalView="1" maximized="1" windowWidth="1276" windowHeight="821" activeSheetId="1"/>
  </customWorkbookViews>
</workbook>
</file>

<file path=xl/calcChain.xml><?xml version="1.0" encoding="utf-8"?>
<calcChain xmlns="http://schemas.openxmlformats.org/spreadsheetml/2006/main">
  <c r="L15" i="10"/>
  <c r="L16"/>
  <c r="L17" s="1"/>
  <c r="G16"/>
  <c r="D17"/>
  <c r="E17"/>
  <c r="F17"/>
  <c r="G17"/>
  <c r="H17"/>
  <c r="I17"/>
  <c r="J17"/>
  <c r="K17"/>
  <c r="C17"/>
  <c r="F8"/>
  <c r="K8"/>
  <c r="H14" l="1"/>
  <c r="D14"/>
  <c r="G13"/>
  <c r="G12"/>
  <c r="G15"/>
  <c r="G9"/>
  <c r="G10"/>
  <c r="G11"/>
  <c r="P15"/>
  <c r="M14"/>
  <c r="L13"/>
  <c r="P13"/>
  <c r="G14" l="1"/>
  <c r="M17"/>
  <c r="Q13"/>
  <c r="N17"/>
  <c r="O17"/>
  <c r="O11"/>
  <c r="O8"/>
  <c r="L8"/>
  <c r="L12" l="1"/>
  <c r="P10"/>
  <c r="O14" l="1"/>
  <c r="N8"/>
  <c r="L11"/>
  <c r="Q12"/>
  <c r="N14"/>
  <c r="N15"/>
  <c r="P12"/>
  <c r="G8"/>
  <c r="L9"/>
  <c r="P9"/>
  <c r="L10"/>
  <c r="L14"/>
  <c r="Q14" s="1"/>
  <c r="P8"/>
  <c r="P11"/>
  <c r="Q9" l="1"/>
  <c r="Q15"/>
  <c r="Q10"/>
  <c r="P14"/>
  <c r="Q8"/>
  <c r="Q11"/>
  <c r="P17"/>
  <c r="Q17" l="1"/>
</calcChain>
</file>

<file path=xl/sharedStrings.xml><?xml version="1.0" encoding="utf-8"?>
<sst xmlns="http://schemas.openxmlformats.org/spreadsheetml/2006/main" count="42" uniqueCount="32">
  <si>
    <t>3</t>
  </si>
  <si>
    <t>Отчет</t>
  </si>
  <si>
    <t>№ п/п</t>
  </si>
  <si>
    <t>Наименование муниципальной программы</t>
  </si>
  <si>
    <t xml:space="preserve">ИСПОЛНЕНИЕ  от утвержденного БЮДЖЕТА, в % </t>
  </si>
  <si>
    <t>итого</t>
  </si>
  <si>
    <t>Итого по всем муниципальным программ</t>
  </si>
  <si>
    <t>исполнения по муниципальным программам в муниципальном образовании сельское поселение Леуши</t>
  </si>
  <si>
    <t>1</t>
  </si>
  <si>
    <t>2</t>
  </si>
  <si>
    <t>4</t>
  </si>
  <si>
    <t>5</t>
  </si>
  <si>
    <t>Утверждено бюджет</t>
  </si>
  <si>
    <t>Муниципальная программа "Развитие сферы культуры, спорта и делам молодежи сельского поселения Леуши на 2014 -2016 годы и на  период до 2020 года"</t>
  </si>
  <si>
    <t>Федеральный бюджет</t>
  </si>
  <si>
    <t>Бюджет автономного округа</t>
  </si>
  <si>
    <t>Бюджет Кондинского района</t>
  </si>
  <si>
    <t>Бюджет сельского поселения Леуши</t>
  </si>
  <si>
    <t>Муниципальная программа "Ремонт и содержание дорог общего пользования местного значения в муниципальном образовании сельское поселение Леуши на 2014-2016 годы и на период до 2020 года"</t>
  </si>
  <si>
    <t>Муниципальная программа "Социальная поддержка отдельных категорий населения муниципального образования сельское поселение Леуши на 2014-2016 годы и на  период до 2020 года"</t>
  </si>
  <si>
    <t>Муниципальная программа "Благоустройство территории сельского поселения Леуши на 2014-2016 годы и на  период до 2020 года"</t>
  </si>
  <si>
    <t>Муниципальная программа "Капитальный ремонт жилого фонда сельского поселения Леуши на 2014-2016 годы и на  период до 2020 года"</t>
  </si>
  <si>
    <t>Муниципальная программа"Организация деятельности администрации сельского поселения Леуши"</t>
  </si>
  <si>
    <t>«О привлечении граждан и их объединений к участию в обеспечении охраны общественного порядка (о добровольных народных дружинах) на территории  сельского поселения Леуши  на 2016-2020 годы».</t>
  </si>
  <si>
    <t>6</t>
  </si>
  <si>
    <t>7</t>
  </si>
  <si>
    <t>Профилактика терроризма и экстремизма, гармонизация межэтнических и межкультурных отношений, укрепление толерантности в сельском поселении Леуши на 2018-2020гг.» </t>
  </si>
  <si>
    <t>8</t>
  </si>
  <si>
    <t>за 3 квартал   2018 год</t>
  </si>
  <si>
    <t>Исполнение кассовые расходы на 01.10.2018 г.</t>
  </si>
  <si>
    <t>9</t>
  </si>
  <si>
    <t>"Формирование комфортной городской среды в сельском поселении Леуши на 2018-2022 годы"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</si>
</sst>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</numFmts>
  <fonts count="6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theme="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2" fillId="0" borderId="0" xfId="0" applyFont="1"/>
    <xf numFmtId="164" fontId="0" fillId="0" borderId="0" xfId="0" applyNumberFormat="1"/>
    <xf numFmtId="49" fontId="2" fillId="2" borderId="1" xfId="0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/>
    </xf>
    <xf numFmtId="165" fontId="3" fillId="3" borderId="1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49" fontId="2" fillId="3" borderId="12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top" wrapText="1"/>
    </xf>
    <xf numFmtId="49" fontId="0" fillId="0" borderId="0" xfId="0" applyNumberFormat="1" applyFont="1"/>
    <xf numFmtId="0" fontId="0" fillId="0" borderId="0" xfId="0" applyFont="1"/>
    <xf numFmtId="0" fontId="3" fillId="3" borderId="17" xfId="0" applyFont="1" applyFill="1" applyBorder="1" applyAlignment="1">
      <alignment vertical="top" wrapText="1"/>
    </xf>
    <xf numFmtId="49" fontId="2" fillId="2" borderId="19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0" fillId="2" borderId="5" xfId="0" applyNumberFormat="1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8" xfId="0" applyFill="1" applyBorder="1"/>
    <xf numFmtId="0" fontId="0" fillId="2" borderId="0" xfId="0" applyFill="1" applyAlignment="1">
      <alignment horizontal="center"/>
    </xf>
    <xf numFmtId="0" fontId="0" fillId="2" borderId="0" xfId="0" applyFill="1"/>
    <xf numFmtId="165" fontId="2" fillId="3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wrapText="1"/>
    </xf>
    <xf numFmtId="43" fontId="3" fillId="3" borderId="13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left" vertical="center" wrapText="1"/>
    </xf>
    <xf numFmtId="0" fontId="0" fillId="0" borderId="0" xfId="0" applyAlignment="1"/>
    <xf numFmtId="0" fontId="0" fillId="0" borderId="0" xfId="0" applyAlignment="1">
      <alignment horizontal="center" wrapText="1"/>
    </xf>
    <xf numFmtId="49" fontId="0" fillId="3" borderId="16" xfId="0" applyNumberFormat="1" applyFont="1" applyFill="1" applyBorder="1" applyAlignment="1">
      <alignment horizontal="center" vertical="top" wrapText="1"/>
    </xf>
    <xf numFmtId="49" fontId="0" fillId="3" borderId="3" xfId="0" applyNumberFormat="1" applyFont="1" applyFill="1" applyBorder="1" applyAlignment="1">
      <alignment horizontal="center" vertical="top" wrapText="1"/>
    </xf>
    <xf numFmtId="0" fontId="0" fillId="3" borderId="6" xfId="0" applyFont="1" applyFill="1" applyBorder="1" applyAlignment="1">
      <alignment horizontal="left" vertical="top" wrapText="1"/>
    </xf>
    <xf numFmtId="0" fontId="0" fillId="3" borderId="4" xfId="0" applyFont="1" applyFill="1" applyBorder="1" applyAlignment="1">
      <alignment horizontal="left" vertical="top" wrapText="1"/>
    </xf>
    <xf numFmtId="0" fontId="0" fillId="3" borderId="8" xfId="0" applyFont="1" applyFill="1" applyBorder="1" applyAlignment="1">
      <alignment horizontal="center" vertical="top" wrapText="1"/>
    </xf>
    <xf numFmtId="0" fontId="0" fillId="3" borderId="14" xfId="0" applyFont="1" applyFill="1" applyBorder="1" applyAlignment="1">
      <alignment horizontal="center" vertical="top" wrapText="1"/>
    </xf>
    <xf numFmtId="0" fontId="0" fillId="3" borderId="15" xfId="0" applyFont="1" applyFill="1" applyBorder="1" applyAlignment="1">
      <alignment horizontal="center"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14" xfId="0" applyFill="1" applyBorder="1" applyAlignment="1">
      <alignment horizontal="center" vertical="top" wrapText="1"/>
    </xf>
    <xf numFmtId="0" fontId="0" fillId="3" borderId="15" xfId="0" applyFill="1" applyBorder="1" applyAlignment="1">
      <alignment horizontal="center" vertical="top" wrapText="1"/>
    </xf>
    <xf numFmtId="49" fontId="2" fillId="2" borderId="21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left" wrapText="1"/>
    </xf>
    <xf numFmtId="164" fontId="2" fillId="2" borderId="13" xfId="0" applyNumberFormat="1" applyFont="1" applyFill="1" applyBorder="1" applyAlignment="1">
      <alignment horizontal="center" vertical="center"/>
    </xf>
    <xf numFmtId="164" fontId="0" fillId="2" borderId="13" xfId="0" applyNumberFormat="1" applyFont="1" applyFill="1" applyBorder="1" applyAlignment="1">
      <alignment horizontal="center" vertical="center"/>
    </xf>
    <xf numFmtId="165" fontId="2" fillId="2" borderId="22" xfId="0" applyNumberFormat="1" applyFont="1" applyFill="1" applyBorder="1" applyAlignment="1">
      <alignment horizontal="center" vertical="center"/>
    </xf>
    <xf numFmtId="0" fontId="0" fillId="2" borderId="0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Q31"/>
  <sheetViews>
    <sheetView tabSelected="1" workbookViewId="0">
      <pane xSplit="2" ySplit="7" topLeftCell="C14" activePane="bottomRight" state="frozen"/>
      <selection pane="topRight" activeCell="C1" sqref="C1"/>
      <selection pane="bottomLeft" activeCell="A8" sqref="A8"/>
      <selection pane="bottomRight" activeCell="L17" sqref="L17"/>
    </sheetView>
  </sheetViews>
  <sheetFormatPr defaultRowHeight="12.75"/>
  <cols>
    <col min="1" max="1" width="6.140625" style="17" bestFit="1" customWidth="1"/>
    <col min="2" max="2" width="44.42578125" bestFit="1" customWidth="1"/>
    <col min="3" max="3" width="13.28515625" customWidth="1"/>
    <col min="4" max="4" width="16.42578125" customWidth="1"/>
    <col min="5" max="5" width="16.28515625" customWidth="1"/>
    <col min="6" max="6" width="16.5703125" bestFit="1" customWidth="1"/>
    <col min="7" max="7" width="17" customWidth="1"/>
    <col min="8" max="8" width="14.28515625" customWidth="1"/>
    <col min="9" max="9" width="18.140625" customWidth="1"/>
    <col min="10" max="11" width="18" customWidth="1"/>
    <col min="12" max="12" width="17" customWidth="1"/>
    <col min="13" max="13" width="13.42578125" customWidth="1"/>
    <col min="14" max="14" width="12.42578125" customWidth="1"/>
    <col min="15" max="15" width="12" customWidth="1"/>
    <col min="16" max="16" width="14.85546875" customWidth="1"/>
    <col min="17" max="17" width="10" customWidth="1"/>
  </cols>
  <sheetData>
    <row r="2" spans="1:17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>
      <c r="A3" s="39" t="s">
        <v>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7">
      <c r="A4" s="39" t="s">
        <v>28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5" spans="1:17" ht="13.5" thickBot="1">
      <c r="A5" s="16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17" s="1" customFormat="1" ht="24.75" customHeight="1" thickBot="1">
      <c r="A6" s="40" t="s">
        <v>2</v>
      </c>
      <c r="B6" s="42" t="s">
        <v>3</v>
      </c>
      <c r="C6" s="44" t="s">
        <v>12</v>
      </c>
      <c r="D6" s="45"/>
      <c r="E6" s="45"/>
      <c r="F6" s="45"/>
      <c r="G6" s="46"/>
      <c r="H6" s="47" t="s">
        <v>29</v>
      </c>
      <c r="I6" s="45"/>
      <c r="J6" s="45"/>
      <c r="K6" s="45"/>
      <c r="L6" s="46"/>
      <c r="M6" s="47" t="s">
        <v>4</v>
      </c>
      <c r="N6" s="48"/>
      <c r="O6" s="48"/>
      <c r="P6" s="48"/>
      <c r="Q6" s="49"/>
    </row>
    <row r="7" spans="1:17" s="2" customFormat="1" ht="56.25" customHeight="1" thickBot="1">
      <c r="A7" s="41"/>
      <c r="B7" s="43"/>
      <c r="C7" s="21" t="s">
        <v>14</v>
      </c>
      <c r="D7" s="22" t="s">
        <v>15</v>
      </c>
      <c r="E7" s="23" t="s">
        <v>16</v>
      </c>
      <c r="F7" s="23" t="s">
        <v>17</v>
      </c>
      <c r="G7" s="24" t="s">
        <v>5</v>
      </c>
      <c r="H7" s="21" t="s">
        <v>14</v>
      </c>
      <c r="I7" s="22" t="s">
        <v>15</v>
      </c>
      <c r="J7" s="23" t="s">
        <v>16</v>
      </c>
      <c r="K7" s="23" t="s">
        <v>17</v>
      </c>
      <c r="L7" s="24" t="s">
        <v>5</v>
      </c>
      <c r="M7" s="6" t="s">
        <v>14</v>
      </c>
      <c r="N7" s="7" t="s">
        <v>15</v>
      </c>
      <c r="O7" s="8" t="s">
        <v>16</v>
      </c>
      <c r="P7" s="8" t="s">
        <v>17</v>
      </c>
      <c r="Q7" s="9" t="s">
        <v>5</v>
      </c>
    </row>
    <row r="8" spans="1:17" s="30" customFormat="1" ht="63.75" customHeight="1" thickBot="1">
      <c r="A8" s="5" t="s">
        <v>8</v>
      </c>
      <c r="B8" s="15" t="s">
        <v>13</v>
      </c>
      <c r="C8" s="26">
        <v>0</v>
      </c>
      <c r="D8" s="10">
        <v>10800553.6</v>
      </c>
      <c r="E8" s="10">
        <v>100000</v>
      </c>
      <c r="F8" s="10">
        <f>28015095.8-D8-E8</f>
        <v>17114542.200000003</v>
      </c>
      <c r="G8" s="25">
        <f>SUM(C8:F8)</f>
        <v>28015095.800000004</v>
      </c>
      <c r="H8" s="26">
        <v>0</v>
      </c>
      <c r="I8" s="10">
        <v>6771851</v>
      </c>
      <c r="J8" s="10">
        <v>100000</v>
      </c>
      <c r="K8" s="10">
        <f>18223755.44-I8-J8</f>
        <v>11351904.440000001</v>
      </c>
      <c r="L8" s="25">
        <f>H8+I8+J8+K8</f>
        <v>18223755.440000001</v>
      </c>
      <c r="M8" s="12">
        <v>0</v>
      </c>
      <c r="N8" s="12">
        <f>I8/D8*100</f>
        <v>62.699110164130843</v>
      </c>
      <c r="O8" s="12">
        <f>J8/E8*100</f>
        <v>100</v>
      </c>
      <c r="P8" s="13">
        <f t="shared" ref="P8:Q9" si="0">K8/F8*100</f>
        <v>66.328998505142607</v>
      </c>
      <c r="Q8" s="13">
        <f t="shared" si="0"/>
        <v>65.04977020282044</v>
      </c>
    </row>
    <row r="9" spans="1:17" s="30" customFormat="1" ht="95.25" customHeight="1" thickBot="1">
      <c r="A9" s="5" t="s">
        <v>9</v>
      </c>
      <c r="B9" s="15" t="s">
        <v>18</v>
      </c>
      <c r="C9" s="26">
        <v>0</v>
      </c>
      <c r="D9" s="10">
        <v>0</v>
      </c>
      <c r="E9" s="10">
        <v>0</v>
      </c>
      <c r="F9" s="10">
        <v>4789079.7699999996</v>
      </c>
      <c r="G9" s="25">
        <f t="shared" ref="G9:G16" si="1">SUM(C9:F9)</f>
        <v>4789079.7699999996</v>
      </c>
      <c r="H9" s="26">
        <v>0</v>
      </c>
      <c r="I9" s="10">
        <v>0</v>
      </c>
      <c r="J9" s="10">
        <v>0</v>
      </c>
      <c r="K9" s="10">
        <v>1389694.85</v>
      </c>
      <c r="L9" s="25">
        <f t="shared" ref="L9:L16" si="2">SUM(H9:K9)</f>
        <v>1389694.85</v>
      </c>
      <c r="M9" s="36">
        <v>0</v>
      </c>
      <c r="N9" s="12">
        <v>0</v>
      </c>
      <c r="O9" s="12">
        <v>0</v>
      </c>
      <c r="P9" s="13">
        <f t="shared" si="0"/>
        <v>29.017993367022161</v>
      </c>
      <c r="Q9" s="13">
        <f t="shared" si="0"/>
        <v>29.017993367022161</v>
      </c>
    </row>
    <row r="10" spans="1:17" s="31" customFormat="1" ht="81.75" customHeight="1" thickBot="1">
      <c r="A10" s="5" t="s">
        <v>0</v>
      </c>
      <c r="B10" s="15" t="s">
        <v>19</v>
      </c>
      <c r="C10" s="26">
        <v>0</v>
      </c>
      <c r="D10" s="27">
        <v>0</v>
      </c>
      <c r="E10" s="10">
        <v>0</v>
      </c>
      <c r="F10" s="10">
        <v>652296</v>
      </c>
      <c r="G10" s="25">
        <f t="shared" si="1"/>
        <v>652296</v>
      </c>
      <c r="H10" s="26">
        <v>0</v>
      </c>
      <c r="I10" s="10">
        <v>0</v>
      </c>
      <c r="J10" s="10">
        <v>0</v>
      </c>
      <c r="K10" s="10">
        <v>434864</v>
      </c>
      <c r="L10" s="25">
        <f t="shared" si="2"/>
        <v>434864</v>
      </c>
      <c r="M10" s="12">
        <v>0</v>
      </c>
      <c r="N10" s="12">
        <v>0</v>
      </c>
      <c r="O10" s="12">
        <v>0</v>
      </c>
      <c r="P10" s="13">
        <f t="shared" ref="P10:Q11" si="3">K10/F10*100</f>
        <v>66.666666666666657</v>
      </c>
      <c r="Q10" s="13">
        <f t="shared" si="3"/>
        <v>66.666666666666657</v>
      </c>
    </row>
    <row r="11" spans="1:17" s="31" customFormat="1" ht="66" customHeight="1" thickBot="1">
      <c r="A11" s="5" t="s">
        <v>10</v>
      </c>
      <c r="B11" s="15" t="s">
        <v>20</v>
      </c>
      <c r="C11" s="26">
        <v>0</v>
      </c>
      <c r="D11" s="27">
        <v>0</v>
      </c>
      <c r="E11" s="10"/>
      <c r="F11" s="10">
        <v>1839733.43</v>
      </c>
      <c r="G11" s="25">
        <f t="shared" si="1"/>
        <v>1839733.43</v>
      </c>
      <c r="H11" s="26">
        <v>0</v>
      </c>
      <c r="I11" s="10">
        <v>0</v>
      </c>
      <c r="J11" s="10"/>
      <c r="K11" s="10">
        <v>958645.7</v>
      </c>
      <c r="L11" s="25">
        <f t="shared" si="2"/>
        <v>958645.7</v>
      </c>
      <c r="M11" s="12">
        <v>0</v>
      </c>
      <c r="N11" s="12">
        <v>0</v>
      </c>
      <c r="O11" s="12" t="e">
        <f t="shared" ref="O11:O17" si="4">J11/E11*100</f>
        <v>#DIV/0!</v>
      </c>
      <c r="P11" s="13">
        <f t="shared" si="3"/>
        <v>52.107858908668092</v>
      </c>
      <c r="Q11" s="13">
        <f t="shared" si="3"/>
        <v>52.107858908668092</v>
      </c>
    </row>
    <row r="12" spans="1:17" s="31" customFormat="1" ht="66" customHeight="1" thickBot="1">
      <c r="A12" s="5" t="s">
        <v>11</v>
      </c>
      <c r="B12" s="15" t="s">
        <v>21</v>
      </c>
      <c r="C12" s="28">
        <v>0</v>
      </c>
      <c r="D12" s="27">
        <v>0</v>
      </c>
      <c r="E12" s="10">
        <v>0</v>
      </c>
      <c r="F12" s="10">
        <v>47800</v>
      </c>
      <c r="G12" s="25">
        <f t="shared" si="1"/>
        <v>47800</v>
      </c>
      <c r="H12" s="26">
        <v>0</v>
      </c>
      <c r="I12" s="10">
        <v>0</v>
      </c>
      <c r="J12" s="10">
        <v>0</v>
      </c>
      <c r="K12" s="10">
        <v>47800</v>
      </c>
      <c r="L12" s="25">
        <f t="shared" si="2"/>
        <v>47800</v>
      </c>
      <c r="M12" s="12">
        <v>0</v>
      </c>
      <c r="N12" s="12">
        <v>0</v>
      </c>
      <c r="O12" s="12">
        <v>0</v>
      </c>
      <c r="P12" s="12">
        <f t="shared" ref="P12:Q14" si="5">K12/F12*100</f>
        <v>100</v>
      </c>
      <c r="Q12" s="12">
        <f t="shared" si="5"/>
        <v>100</v>
      </c>
    </row>
    <row r="13" spans="1:17" s="31" customFormat="1" ht="98.25" customHeight="1" thickBot="1">
      <c r="A13" s="5" t="s">
        <v>24</v>
      </c>
      <c r="B13" s="33" t="s">
        <v>26</v>
      </c>
      <c r="C13" s="28">
        <v>0</v>
      </c>
      <c r="D13" s="27">
        <v>0</v>
      </c>
      <c r="E13" s="10">
        <v>0</v>
      </c>
      <c r="F13" s="10"/>
      <c r="G13" s="25">
        <f t="shared" si="1"/>
        <v>0</v>
      </c>
      <c r="H13" s="26">
        <v>0</v>
      </c>
      <c r="I13" s="10">
        <v>0</v>
      </c>
      <c r="J13" s="10">
        <v>0</v>
      </c>
      <c r="K13" s="10"/>
      <c r="L13" s="25">
        <f t="shared" si="2"/>
        <v>0</v>
      </c>
      <c r="M13" s="12">
        <v>0</v>
      </c>
      <c r="N13" s="12">
        <v>0</v>
      </c>
      <c r="O13" s="12">
        <v>0</v>
      </c>
      <c r="P13" s="12" t="e">
        <f t="shared" si="5"/>
        <v>#DIV/0!</v>
      </c>
      <c r="Q13" s="12" t="e">
        <f t="shared" si="5"/>
        <v>#DIV/0!</v>
      </c>
    </row>
    <row r="14" spans="1:17" s="31" customFormat="1" ht="52.5" customHeight="1" thickBot="1">
      <c r="A14" s="5" t="s">
        <v>25</v>
      </c>
      <c r="B14" s="15" t="s">
        <v>22</v>
      </c>
      <c r="C14" s="26"/>
      <c r="D14" s="10">
        <f>393800+57435</f>
        <v>451235</v>
      </c>
      <c r="E14" s="10">
        <v>7045</v>
      </c>
      <c r="F14" s="10">
        <v>47010588.509999998</v>
      </c>
      <c r="G14" s="25">
        <f t="shared" si="1"/>
        <v>47468868.509999998</v>
      </c>
      <c r="H14" s="26">
        <f>295353+43056</f>
        <v>338409</v>
      </c>
      <c r="I14" s="10">
        <v>5265</v>
      </c>
      <c r="J14" s="10"/>
      <c r="K14" s="10">
        <v>20315143.800000001</v>
      </c>
      <c r="L14" s="25">
        <f t="shared" si="2"/>
        <v>20658817.800000001</v>
      </c>
      <c r="M14" s="13" t="e">
        <f>H14/C14*100</f>
        <v>#DIV/0!</v>
      </c>
      <c r="N14" s="13">
        <f t="shared" ref="N14:N17" si="6">I14/D14*100</f>
        <v>1.1667977882921314</v>
      </c>
      <c r="O14" s="35">
        <f t="shared" si="4"/>
        <v>0</v>
      </c>
      <c r="P14" s="13">
        <f t="shared" si="5"/>
        <v>43.213974646751346</v>
      </c>
      <c r="Q14" s="13">
        <f t="shared" si="5"/>
        <v>43.520771504481779</v>
      </c>
    </row>
    <row r="15" spans="1:17" s="29" customFormat="1" ht="102" customHeight="1" thickBot="1">
      <c r="A15" s="19" t="s">
        <v>27</v>
      </c>
      <c r="B15" s="20" t="s">
        <v>23</v>
      </c>
      <c r="C15" s="10">
        <v>0</v>
      </c>
      <c r="D15" s="10">
        <v>13950</v>
      </c>
      <c r="E15" s="10"/>
      <c r="F15" s="10">
        <v>5980</v>
      </c>
      <c r="G15" s="25">
        <f t="shared" si="1"/>
        <v>19930</v>
      </c>
      <c r="H15" s="27">
        <v>0</v>
      </c>
      <c r="I15" s="10"/>
      <c r="J15" s="10">
        <v>0</v>
      </c>
      <c r="K15" s="10">
        <v>0</v>
      </c>
      <c r="L15" s="25">
        <f t="shared" si="2"/>
        <v>0</v>
      </c>
      <c r="M15" s="13">
        <v>0</v>
      </c>
      <c r="N15" s="13">
        <f t="shared" si="6"/>
        <v>0</v>
      </c>
      <c r="O15" s="12">
        <v>0</v>
      </c>
      <c r="P15" s="13">
        <f>K15/F15*100</f>
        <v>0</v>
      </c>
      <c r="Q15" s="13">
        <f t="shared" ref="P15:Q17" si="7">L15/G15*100</f>
        <v>0</v>
      </c>
    </row>
    <row r="16" spans="1:17" s="55" customFormat="1" ht="60.75" customHeight="1" thickBot="1">
      <c r="A16" s="50" t="s">
        <v>30</v>
      </c>
      <c r="B16" s="51" t="s">
        <v>31</v>
      </c>
      <c r="C16" s="52">
        <v>194376.83</v>
      </c>
      <c r="D16" s="52">
        <v>453545.86</v>
      </c>
      <c r="E16" s="52">
        <v>4262077.3099999996</v>
      </c>
      <c r="F16" s="52">
        <v>0</v>
      </c>
      <c r="G16" s="25">
        <f t="shared" si="1"/>
        <v>4910000</v>
      </c>
      <c r="H16" s="53"/>
      <c r="I16" s="52"/>
      <c r="J16" s="52">
        <v>1270000</v>
      </c>
      <c r="K16" s="52"/>
      <c r="L16" s="25">
        <f t="shared" si="2"/>
        <v>1270000</v>
      </c>
      <c r="M16" s="13"/>
      <c r="N16" s="13"/>
      <c r="O16" s="12"/>
      <c r="P16" s="54"/>
      <c r="Q16" s="54"/>
    </row>
    <row r="17" spans="1:17" s="3" customFormat="1" ht="32.25" thickBot="1">
      <c r="A17" s="14"/>
      <c r="B17" s="18" t="s">
        <v>6</v>
      </c>
      <c r="C17" s="34">
        <f>C8+C9+C10+C11+C12+C14+C15+C13+C16</f>
        <v>194376.83</v>
      </c>
      <c r="D17" s="34">
        <f t="shared" ref="D17:L17" si="8">D8+D9+D10+D11+D12+D14+D15+D13+D16</f>
        <v>11719284.459999999</v>
      </c>
      <c r="E17" s="34">
        <f t="shared" si="8"/>
        <v>4369122.3099999996</v>
      </c>
      <c r="F17" s="34">
        <f t="shared" si="8"/>
        <v>71460019.909999996</v>
      </c>
      <c r="G17" s="34">
        <f t="shared" si="8"/>
        <v>87742803.510000005</v>
      </c>
      <c r="H17" s="34">
        <f t="shared" si="8"/>
        <v>338409</v>
      </c>
      <c r="I17" s="34">
        <f t="shared" si="8"/>
        <v>6777116</v>
      </c>
      <c r="J17" s="34">
        <f t="shared" si="8"/>
        <v>1370000</v>
      </c>
      <c r="K17" s="34">
        <f t="shared" si="8"/>
        <v>34498052.789999999</v>
      </c>
      <c r="L17" s="34">
        <f t="shared" si="8"/>
        <v>42983577.790000007</v>
      </c>
      <c r="M17" s="32">
        <f t="shared" ref="M17" si="9">H17/C17*100</f>
        <v>174.09945413761508</v>
      </c>
      <c r="N17" s="32">
        <f t="shared" si="6"/>
        <v>57.828752456103459</v>
      </c>
      <c r="O17" s="32">
        <f t="shared" si="4"/>
        <v>31.356412176064719</v>
      </c>
      <c r="P17" s="11">
        <f t="shared" si="7"/>
        <v>48.27601900118195</v>
      </c>
      <c r="Q17" s="11">
        <f t="shared" si="7"/>
        <v>48.988151814753891</v>
      </c>
    </row>
    <row r="18" spans="1:17">
      <c r="D18" s="4"/>
    </row>
    <row r="23" spans="1:17">
      <c r="F23" s="4"/>
    </row>
    <row r="26" spans="1:17">
      <c r="D26" s="37"/>
      <c r="E26" s="37"/>
    </row>
    <row r="27" spans="1:17">
      <c r="D27" s="38"/>
      <c r="E27" s="38"/>
    </row>
    <row r="28" spans="1:17">
      <c r="D28" s="38"/>
      <c r="E28" s="38"/>
    </row>
    <row r="29" spans="1:17">
      <c r="D29" s="38"/>
      <c r="E29" s="38"/>
    </row>
    <row r="30" spans="1:17">
      <c r="D30" s="38"/>
      <c r="E30" s="38"/>
    </row>
    <row r="31" spans="1:17">
      <c r="D31" s="38"/>
      <c r="E31" s="38"/>
    </row>
  </sheetData>
  <mergeCells count="9">
    <mergeCell ref="D26:E31"/>
    <mergeCell ref="A2:Q2"/>
    <mergeCell ref="A3:Q3"/>
    <mergeCell ref="A4:Q4"/>
    <mergeCell ref="A6:A7"/>
    <mergeCell ref="B6:B7"/>
    <mergeCell ref="C6:G6"/>
    <mergeCell ref="H6:L6"/>
    <mergeCell ref="M6:Q6"/>
  </mergeCells>
  <phoneticPr fontId="1" type="noConversion"/>
  <pageMargins left="0.39370078740157483" right="0.39370078740157483" top="0.6692913385826772" bottom="0.70866141732283472" header="0.51181102362204722" footer="0.51181102362204722"/>
  <pageSetup paperSize="9" scale="37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прил.8</vt:lpstr>
    </vt:vector>
  </TitlesOfParts>
  <Company>Depfin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Economov</dc:creator>
  <cp:lastModifiedBy>Администратор</cp:lastModifiedBy>
  <cp:lastPrinted>2018-02-16T11:17:02Z</cp:lastPrinted>
  <dcterms:created xsi:type="dcterms:W3CDTF">2008-02-18T07:33:24Z</dcterms:created>
  <dcterms:modified xsi:type="dcterms:W3CDTF">2019-06-06T07:25:15Z</dcterms:modified>
</cp:coreProperties>
</file>