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refMode="R1C1"/>
</workbook>
</file>

<file path=xl/calcChain.xml><?xml version="1.0" encoding="utf-8"?>
<calcChain xmlns="http://schemas.openxmlformats.org/spreadsheetml/2006/main">
  <c r="F8" i="12"/>
  <c r="F22"/>
  <c r="C8"/>
  <c r="L20" l="1"/>
  <c r="J22" l="1"/>
  <c r="K15"/>
  <c r="F17"/>
  <c r="O22"/>
  <c r="O11"/>
  <c r="O13"/>
  <c r="O21"/>
  <c r="N21"/>
  <c r="N19"/>
  <c r="N18"/>
  <c r="N17"/>
  <c r="B22"/>
  <c r="C22"/>
  <c r="G22"/>
  <c r="H22"/>
  <c r="J17"/>
  <c r="O20"/>
  <c r="N20"/>
  <c r="M20"/>
  <c r="P20" s="1"/>
  <c r="K20"/>
  <c r="F20" l="1"/>
  <c r="N7" l="1"/>
  <c r="N15"/>
  <c r="O15"/>
  <c r="K19"/>
  <c r="O19"/>
  <c r="O18"/>
  <c r="K18"/>
  <c r="K17"/>
  <c r="J8"/>
  <c r="O14"/>
  <c r="I8"/>
  <c r="I22" s="1"/>
  <c r="F7"/>
  <c r="E8"/>
  <c r="D8"/>
  <c r="D22" l="1"/>
  <c r="N8"/>
  <c r="P8" s="1"/>
  <c r="P22" s="1"/>
  <c r="O17"/>
  <c r="O8"/>
  <c r="K11" l="1"/>
  <c r="F11"/>
  <c r="K10"/>
  <c r="O12"/>
  <c r="K12"/>
  <c r="O7"/>
  <c r="K7"/>
  <c r="L7"/>
  <c r="M7"/>
  <c r="P7" l="1"/>
  <c r="O10"/>
  <c r="D11"/>
  <c r="G11"/>
  <c r="G8" s="1"/>
  <c r="H11"/>
  <c r="H8" s="1"/>
  <c r="I11"/>
  <c r="B11"/>
  <c r="B8" s="1"/>
  <c r="L8" l="1"/>
  <c r="M8"/>
  <c r="N14"/>
  <c r="P14" s="1"/>
  <c r="M14"/>
  <c r="F14"/>
  <c r="K14"/>
  <c r="K13" l="1"/>
  <c r="M13"/>
  <c r="L9"/>
  <c r="N9"/>
  <c r="O9"/>
  <c r="N12"/>
  <c r="L12"/>
  <c r="K9"/>
  <c r="K8" l="1"/>
  <c r="K22" s="1"/>
  <c r="L11"/>
  <c r="E22"/>
  <c r="C13"/>
  <c r="F13"/>
  <c r="N11"/>
  <c r="F12"/>
  <c r="N10"/>
  <c r="F10"/>
  <c r="L16"/>
  <c r="P16"/>
  <c r="L22"/>
  <c r="P15"/>
  <c r="L15"/>
  <c r="M16"/>
  <c r="C16"/>
  <c r="C10"/>
  <c r="M10"/>
  <c r="P10"/>
  <c r="F18"/>
  <c r="H15"/>
  <c r="P12"/>
  <c r="C21"/>
  <c r="M21"/>
  <c r="P21"/>
  <c r="M18"/>
  <c r="P18"/>
  <c r="F9"/>
  <c r="C15"/>
  <c r="M15"/>
  <c r="M22"/>
  <c r="F19"/>
  <c r="C11"/>
  <c r="O16"/>
  <c r="I16"/>
  <c r="N16"/>
  <c r="N22"/>
  <c r="C12"/>
  <c r="M12"/>
  <c r="M11"/>
  <c r="P11"/>
  <c r="D13"/>
  <c r="N13"/>
  <c r="P13"/>
  <c r="C9"/>
  <c r="M9"/>
  <c r="P9"/>
  <c r="C19"/>
  <c r="M19"/>
  <c r="P19"/>
  <c r="C18"/>
  <c r="C17"/>
  <c r="M17"/>
  <c r="P17"/>
  <c r="G15"/>
</calcChain>
</file>

<file path=xl/sharedStrings.xml><?xml version="1.0" encoding="utf-8"?>
<sst xmlns="http://schemas.openxmlformats.org/spreadsheetml/2006/main" count="48" uniqueCount="38">
  <si>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</si>
  <si>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</si>
  <si>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</si>
  <si>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</si>
  <si>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</si>
  <si>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</si>
  <si>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</si>
  <si>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</si>
  <si>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</si>
  <si>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</si>
  <si>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</si>
  <si>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</si>
  <si>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</si>
  <si>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Утверждено в бюджете муниципального образования 2020 год</t>
  </si>
  <si>
    <t>Исполнение (касса) на 01.01 2021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</si>
  <si>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</si>
  <si>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Муниципальная программа "Развитие многонациональной культуры на территории городского поселения Мортка муниципального образования Кондинский район  на 2016 -2025 годы "</t>
  </si>
  <si>
    <t>Основное мероприятие " Уличное освещение"</t>
  </si>
  <si>
    <t>Основное мероприятие: "Содержание уличного освещения"</t>
  </si>
  <si>
    <t>Основное мероприятие: "Содержание контейнерных площадок"</t>
  </si>
  <si>
    <t>`</t>
  </si>
  <si>
    <t>`-</t>
  </si>
  <si>
    <t>-</t>
  </si>
  <si>
    <t>Муниципальная программа "Обеспечение безопасности дорожного движения на территории городского поселения Мортка на 2016г-2020 годы  и на период до 2025года"</t>
  </si>
  <si>
    <t>Основное мероприятие "Устройство снежных городков"</t>
  </si>
  <si>
    <t>Основное мероприятие: "Устройство купели "</t>
  </si>
  <si>
    <t xml:space="preserve"> Прочии основные мероприятия</t>
  </si>
  <si>
    <t>Муниципальная программа «Капитальный ремонт жильщьного фонда городского поселения Мортка на 2017-2020 годы и на период до 2025года"</t>
  </si>
  <si>
    <t>Основное мероприятие "Взносы на капитальный ремонт".</t>
  </si>
  <si>
    <t>Основное мероприятие "Коммунальные расходы".</t>
  </si>
  <si>
    <t>Муниципальная программа «Обеспечение прав и законных интересов населения городского поселения Мортка в отдельных сферах жизнедеятельности на 2017-2020 годы и на период до 2025 года»</t>
  </si>
  <si>
    <t xml:space="preserve">Муниципальная программа "Благоустройство населенных пунктов муниципального образования городское поселение Мортка на 2016г-2020 годы и на период до 2025 года" </t>
  </si>
  <si>
    <t>Глава городского поселения Мортка</t>
  </si>
  <si>
    <t>А.А. Тагильцев</t>
  </si>
  <si>
    <t>8(34677)30-022</t>
  </si>
  <si>
    <t>Муниципальная программа «Развитие молодёжной политики на территории поселения  Мортка муниципального образования Кондинского района на 2016-2020 годы и на период до 2025 года»</t>
  </si>
  <si>
    <t xml:space="preserve">Исполнитель: Главный специалист </t>
  </si>
  <si>
    <t>Михайлова Диана Викторовна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</si>
</sst>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0" xfId="0" applyFont="1"/>
    <xf numFmtId="0" fontId="10" fillId="0" borderId="0" xfId="0" applyFont="1"/>
    <xf numFmtId="43" fontId="8" fillId="3" borderId="28" xfId="0" applyNumberFormat="1" applyFont="1" applyFill="1" applyBorder="1" applyAlignment="1">
      <alignment horizontal="justify" wrapText="1"/>
    </xf>
    <xf numFmtId="0" fontId="8" fillId="3" borderId="29" xfId="0" applyFont="1" applyFill="1" applyBorder="1" applyAlignment="1">
      <alignment horizontal="justify" vertical="top" wrapText="1"/>
    </xf>
    <xf numFmtId="43" fontId="3" fillId="0" borderId="0" xfId="0" applyNumberFormat="1" applyFont="1"/>
    <xf numFmtId="43" fontId="8" fillId="3" borderId="15" xfId="0" applyNumberFormat="1" applyFont="1" applyFill="1" applyBorder="1" applyAlignment="1">
      <alignment horizontal="justify" wrapText="1"/>
    </xf>
    <xf numFmtId="0" fontId="8" fillId="3" borderId="16" xfId="0" applyFont="1" applyFill="1" applyBorder="1" applyAlignment="1">
      <alignment horizontal="justify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43" fontId="8" fillId="0" borderId="17" xfId="0" applyNumberFormat="1" applyFont="1" applyBorder="1" applyAlignment="1">
      <alignment horizontal="justify" wrapText="1"/>
    </xf>
    <xf numFmtId="0" fontId="8" fillId="0" borderId="31" xfId="0" applyFont="1" applyBorder="1" applyAlignment="1">
      <alignment horizontal="justify" vertical="top" wrapText="1"/>
    </xf>
    <xf numFmtId="0" fontId="11" fillId="2" borderId="13" xfId="0" applyNumberFormat="1" applyFont="1" applyFill="1" applyBorder="1" applyAlignment="1">
      <alignment horizontal="left" vertical="top" wrapText="1"/>
    </xf>
    <xf numFmtId="0" fontId="12" fillId="3" borderId="32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1" fillId="4" borderId="13" xfId="0" applyNumberFormat="1" applyFont="1" applyFill="1" applyBorder="1" applyAlignment="1">
      <alignment horizontal="left" vertical="top" wrapText="1"/>
    </xf>
    <xf numFmtId="0" fontId="12" fillId="3" borderId="30" xfId="0" applyNumberFormat="1" applyFont="1" applyFill="1" applyBorder="1" applyAlignment="1">
      <alignment horizontal="left" vertical="top" wrapText="1"/>
    </xf>
    <xf numFmtId="0" fontId="12" fillId="3" borderId="26" xfId="0" applyNumberFormat="1" applyFont="1" applyFill="1" applyBorder="1" applyAlignment="1">
      <alignment horizontal="left" vertical="top" wrapText="1"/>
    </xf>
    <xf numFmtId="0" fontId="12" fillId="3" borderId="33" xfId="0" applyNumberFormat="1" applyFont="1" applyFill="1" applyBorder="1" applyAlignment="1">
      <alignment horizontal="left" vertical="top" wrapText="1"/>
    </xf>
    <xf numFmtId="0" fontId="12" fillId="3" borderId="17" xfId="0" applyNumberFormat="1" applyFont="1" applyFill="1" applyBorder="1" applyAlignment="1">
      <alignment horizontal="left" vertical="top" wrapText="1"/>
    </xf>
    <xf numFmtId="0" fontId="12" fillId="3" borderId="13" xfId="0" applyNumberFormat="1" applyFont="1" applyFill="1" applyBorder="1" applyAlignment="1">
      <alignment horizontal="left" vertical="top" wrapText="1"/>
    </xf>
    <xf numFmtId="0" fontId="11" fillId="5" borderId="35" xfId="0" applyNumberFormat="1" applyFont="1" applyFill="1" applyBorder="1" applyAlignment="1">
      <alignment horizontal="left" vertical="top" wrapText="1"/>
    </xf>
    <xf numFmtId="43" fontId="11" fillId="3" borderId="2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43" fontId="11" fillId="3" borderId="3" xfId="0" applyNumberFormat="1" applyFont="1" applyFill="1" applyBorder="1" applyAlignment="1">
      <alignment horizontal="justify" wrapText="1"/>
    </xf>
    <xf numFmtId="43" fontId="11" fillId="3" borderId="4" xfId="0" applyNumberFormat="1" applyFont="1" applyFill="1" applyBorder="1" applyAlignment="1">
      <alignment horizontal="justify" wrapText="1"/>
    </xf>
    <xf numFmtId="43" fontId="11" fillId="3" borderId="5" xfId="0" applyNumberFormat="1" applyFont="1" applyFill="1" applyBorder="1" applyAlignment="1">
      <alignment horizontal="justify" wrapText="1"/>
    </xf>
    <xf numFmtId="0" fontId="11" fillId="3" borderId="6" xfId="0" applyFont="1" applyFill="1" applyBorder="1" applyAlignment="1">
      <alignment horizontal="justify" vertical="top" wrapText="1"/>
    </xf>
    <xf numFmtId="43" fontId="11" fillId="0" borderId="2" xfId="0" applyNumberFormat="1" applyFont="1" applyBorder="1" applyAlignment="1">
      <alignment horizontal="justify" wrapText="1"/>
    </xf>
    <xf numFmtId="43" fontId="11" fillId="0" borderId="1" xfId="0" applyNumberFormat="1" applyFont="1" applyBorder="1" applyAlignment="1">
      <alignment horizontal="justify" wrapText="1"/>
    </xf>
    <xf numFmtId="43" fontId="11" fillId="0" borderId="3" xfId="0" applyNumberFormat="1" applyFont="1" applyBorder="1" applyAlignment="1">
      <alignment horizontal="justify" wrapText="1"/>
    </xf>
    <xf numFmtId="43" fontId="11" fillId="0" borderId="4" xfId="0" applyNumberFormat="1" applyFont="1" applyBorder="1" applyAlignment="1">
      <alignment horizontal="justify" wrapText="1"/>
    </xf>
    <xf numFmtId="43" fontId="11" fillId="0" borderId="5" xfId="0" applyNumberFormat="1" applyFont="1" applyBorder="1" applyAlignment="1">
      <alignment horizontal="justify" wrapText="1"/>
    </xf>
    <xf numFmtId="0" fontId="11" fillId="0" borderId="6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43" fontId="13" fillId="4" borderId="2" xfId="0" applyNumberFormat="1" applyFont="1" applyFill="1" applyBorder="1" applyAlignment="1">
      <alignment horizontal="justify" wrapText="1"/>
    </xf>
    <xf numFmtId="43" fontId="11" fillId="4" borderId="2" xfId="0" applyNumberFormat="1" applyFont="1" applyFill="1" applyBorder="1" applyAlignment="1">
      <alignment horizontal="justify" wrapText="1"/>
    </xf>
    <xf numFmtId="43" fontId="13" fillId="4" borderId="5" xfId="0" applyNumberFormat="1" applyFont="1" applyFill="1" applyBorder="1" applyAlignment="1">
      <alignment horizontal="justify" wrapText="1"/>
    </xf>
    <xf numFmtId="0" fontId="13" fillId="4" borderId="6" xfId="0" applyFont="1" applyFill="1" applyBorder="1" applyAlignment="1">
      <alignment horizontal="justify" vertical="top" wrapText="1"/>
    </xf>
    <xf numFmtId="43" fontId="12" fillId="4" borderId="1" xfId="0" applyNumberFormat="1" applyFont="1" applyFill="1" applyBorder="1" applyAlignment="1">
      <alignment horizontal="justify" wrapText="1"/>
    </xf>
    <xf numFmtId="43" fontId="11" fillId="4" borderId="1" xfId="0" applyNumberFormat="1" applyFont="1" applyFill="1" applyBorder="1" applyAlignment="1">
      <alignment horizontal="justify" wrapText="1"/>
    </xf>
    <xf numFmtId="43" fontId="11" fillId="4" borderId="4" xfId="0" applyNumberFormat="1" applyFont="1" applyFill="1" applyBorder="1" applyAlignment="1">
      <alignment horizontal="justify" wrapText="1"/>
    </xf>
    <xf numFmtId="43" fontId="12" fillId="4" borderId="5" xfId="0" applyNumberFormat="1" applyFont="1" applyFill="1" applyBorder="1" applyAlignment="1">
      <alignment horizontal="justify" wrapText="1"/>
    </xf>
    <xf numFmtId="43" fontId="12" fillId="3" borderId="20" xfId="0" applyNumberFormat="1" applyFont="1" applyFill="1" applyBorder="1" applyAlignment="1">
      <alignment horizontal="justify" wrapText="1"/>
    </xf>
    <xf numFmtId="43" fontId="12" fillId="3" borderId="23" xfId="0" applyNumberFormat="1" applyFont="1" applyFill="1" applyBorder="1" applyAlignment="1">
      <alignment horizontal="justify" wrapText="1"/>
    </xf>
    <xf numFmtId="43" fontId="12" fillId="3" borderId="21" xfId="0" applyNumberFormat="1" applyFont="1" applyFill="1" applyBorder="1" applyAlignment="1">
      <alignment horizontal="justify" wrapText="1"/>
    </xf>
    <xf numFmtId="43" fontId="12" fillId="3" borderId="24" xfId="0" applyNumberFormat="1" applyFont="1" applyFill="1" applyBorder="1" applyAlignment="1">
      <alignment horizontal="justify" wrapText="1"/>
    </xf>
    <xf numFmtId="0" fontId="11" fillId="3" borderId="25" xfId="0" applyFont="1" applyFill="1" applyBorder="1" applyAlignment="1">
      <alignment horizontal="justify" vertical="top" wrapText="1"/>
    </xf>
    <xf numFmtId="0" fontId="3" fillId="0" borderId="33" xfId="0" applyFont="1" applyBorder="1"/>
    <xf numFmtId="43" fontId="12" fillId="3" borderId="18" xfId="0" applyNumberFormat="1" applyFont="1" applyFill="1" applyBorder="1" applyAlignment="1">
      <alignment horizontal="justify" wrapText="1"/>
    </xf>
    <xf numFmtId="43" fontId="12" fillId="3" borderId="17" xfId="0" applyNumberFormat="1" applyFont="1" applyFill="1" applyBorder="1" applyAlignment="1">
      <alignment horizontal="justify" wrapText="1"/>
    </xf>
    <xf numFmtId="43" fontId="12" fillId="3" borderId="1" xfId="0" applyNumberFormat="1" applyFont="1" applyFill="1" applyBorder="1" applyAlignment="1">
      <alignment horizontal="justify" wrapText="1"/>
    </xf>
    <xf numFmtId="0" fontId="11" fillId="3" borderId="34" xfId="0" applyFont="1" applyFill="1" applyBorder="1" applyAlignment="1">
      <alignment horizontal="justify" vertical="top" wrapText="1"/>
    </xf>
    <xf numFmtId="43" fontId="12" fillId="5" borderId="4" xfId="0" applyNumberFormat="1" applyFont="1" applyFill="1" applyBorder="1" applyAlignment="1">
      <alignment horizontal="justify" wrapText="1"/>
    </xf>
    <xf numFmtId="43" fontId="12" fillId="5" borderId="1" xfId="0" applyNumberFormat="1" applyFont="1" applyFill="1" applyBorder="1" applyAlignment="1">
      <alignment horizontal="justify" wrapText="1"/>
    </xf>
    <xf numFmtId="0" fontId="11" fillId="5" borderId="36" xfId="0" applyFont="1" applyFill="1" applyBorder="1" applyAlignment="1">
      <alignment horizontal="justify" vertical="top" wrapText="1"/>
    </xf>
    <xf numFmtId="0" fontId="3" fillId="0" borderId="35" xfId="0" applyFont="1" applyBorder="1"/>
    <xf numFmtId="0" fontId="11" fillId="5" borderId="3" xfId="0" applyFont="1" applyFill="1" applyBorder="1" applyAlignment="1">
      <alignment horizontal="justify" vertical="top" wrapText="1"/>
    </xf>
    <xf numFmtId="43" fontId="12" fillId="3" borderId="19" xfId="0" applyNumberFormat="1" applyFont="1" applyFill="1" applyBorder="1" applyAlignment="1">
      <alignment horizontal="justify" wrapText="1"/>
    </xf>
    <xf numFmtId="0" fontId="11" fillId="3" borderId="27" xfId="0" applyFont="1" applyFill="1" applyBorder="1" applyAlignment="1">
      <alignment horizontal="justify" vertical="top" wrapText="1"/>
    </xf>
    <xf numFmtId="43" fontId="11" fillId="4" borderId="3" xfId="0" applyNumberFormat="1" applyFont="1" applyFill="1" applyBorder="1" applyAlignment="1">
      <alignment horizontal="justify" wrapText="1"/>
    </xf>
    <xf numFmtId="164" fontId="8" fillId="3" borderId="15" xfId="0" applyNumberFormat="1" applyFont="1" applyFill="1" applyBorder="1" applyAlignment="1">
      <alignment horizontal="justify" wrapText="1"/>
    </xf>
    <xf numFmtId="164" fontId="11" fillId="3" borderId="1" xfId="0" applyNumberFormat="1" applyFont="1" applyFill="1" applyBorder="1" applyAlignment="1">
      <alignment horizontal="right" wrapText="1"/>
    </xf>
    <xf numFmtId="164" fontId="8" fillId="3" borderId="28" xfId="0" applyNumberFormat="1" applyFont="1" applyFill="1" applyBorder="1" applyAlignment="1">
      <alignment horizontal="right" wrapText="1"/>
    </xf>
    <xf numFmtId="164" fontId="8" fillId="3" borderId="15" xfId="0" applyNumberFormat="1" applyFont="1" applyFill="1" applyBorder="1" applyAlignment="1">
      <alignment horizontal="right" wrapText="1"/>
    </xf>
    <xf numFmtId="164" fontId="12" fillId="3" borderId="20" xfId="0" applyNumberFormat="1" applyFont="1" applyFill="1" applyBorder="1" applyAlignment="1">
      <alignment horizontal="right" wrapText="1"/>
    </xf>
    <xf numFmtId="164" fontId="12" fillId="3" borderId="18" xfId="0" applyNumberFormat="1" applyFont="1" applyFill="1" applyBorder="1" applyAlignment="1">
      <alignment horizontal="right" wrapText="1"/>
    </xf>
    <xf numFmtId="164" fontId="12" fillId="3" borderId="17" xfId="0" applyNumberFormat="1" applyFont="1" applyFill="1" applyBorder="1" applyAlignment="1">
      <alignment horizontal="right" wrapText="1"/>
    </xf>
    <xf numFmtId="164" fontId="12" fillId="5" borderId="4" xfId="0" applyNumberFormat="1" applyFont="1" applyFill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164" fontId="11" fillId="4" borderId="2" xfId="0" applyNumberFormat="1" applyFont="1" applyFill="1" applyBorder="1" applyAlignment="1">
      <alignment horizontal="right" wrapText="1"/>
    </xf>
    <xf numFmtId="164" fontId="11" fillId="4" borderId="1" xfId="0" applyNumberFormat="1" applyFont="1" applyFill="1" applyBorder="1" applyAlignment="1">
      <alignment horizontal="right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tabSelected="1" zoomScaleNormal="100" workbookViewId="0">
      <pane xSplit="1" ySplit="6" topLeftCell="B20" activePane="bottomRight" state="frozen"/>
      <selection pane="topRight" activeCell="B1" sqref="B1"/>
      <selection pane="bottomLeft" activeCell="A7" sqref="A7"/>
      <selection pane="bottomRight" sqref="A1:Q30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89" t="s">
        <v>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>
      <c r="A3" s="89" t="s">
        <v>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90" t="s">
        <v>0</v>
      </c>
      <c r="B5" s="82" t="s">
        <v>13</v>
      </c>
      <c r="C5" s="83"/>
      <c r="D5" s="83"/>
      <c r="E5" s="83"/>
      <c r="F5" s="84"/>
      <c r="G5" s="82" t="s">
        <v>14</v>
      </c>
      <c r="H5" s="83"/>
      <c r="I5" s="83"/>
      <c r="J5" s="83"/>
      <c r="K5" s="84"/>
      <c r="L5" s="85" t="s">
        <v>1</v>
      </c>
      <c r="M5" s="83"/>
      <c r="N5" s="83"/>
      <c r="O5" s="83"/>
      <c r="P5" s="86"/>
      <c r="Q5" s="87" t="s">
        <v>2</v>
      </c>
    </row>
    <row r="6" spans="1:17" s="5" customFormat="1" ht="96">
      <c r="A6" s="91"/>
      <c r="B6" s="9" t="s">
        <v>3</v>
      </c>
      <c r="C6" s="7" t="s">
        <v>4</v>
      </c>
      <c r="D6" s="7" t="s">
        <v>5</v>
      </c>
      <c r="E6" s="7" t="s">
        <v>6</v>
      </c>
      <c r="F6" s="10" t="s">
        <v>10</v>
      </c>
      <c r="G6" s="9" t="s">
        <v>3</v>
      </c>
      <c r="H6" s="7" t="s">
        <v>4</v>
      </c>
      <c r="I6" s="7" t="s">
        <v>5</v>
      </c>
      <c r="J6" s="7" t="s">
        <v>6</v>
      </c>
      <c r="K6" s="10" t="s">
        <v>11</v>
      </c>
      <c r="L6" s="8" t="s">
        <v>3</v>
      </c>
      <c r="M6" s="7" t="s">
        <v>4</v>
      </c>
      <c r="N6" s="7" t="s">
        <v>5</v>
      </c>
      <c r="O6" s="7" t="s">
        <v>6</v>
      </c>
      <c r="P6" s="11" t="s">
        <v>12</v>
      </c>
      <c r="Q6" s="88"/>
    </row>
    <row r="7" spans="1:17" ht="80.25" customHeight="1">
      <c r="A7" s="30" t="s">
        <v>16</v>
      </c>
      <c r="B7" s="32"/>
      <c r="C7" s="33">
        <v>250000</v>
      </c>
      <c r="D7" s="33">
        <v>4256870.0999999996</v>
      </c>
      <c r="E7" s="72">
        <v>19346196.460000001</v>
      </c>
      <c r="F7" s="34">
        <f>SUM(B7:E7)</f>
        <v>23853066.560000002</v>
      </c>
      <c r="G7" s="32"/>
      <c r="H7" s="33">
        <v>250000</v>
      </c>
      <c r="I7" s="33">
        <v>4256870.0999999996</v>
      </c>
      <c r="J7" s="33">
        <v>19181108.190000001</v>
      </c>
      <c r="K7" s="34">
        <f>SUM(G7:J7)</f>
        <v>23687978.289999999</v>
      </c>
      <c r="L7" s="35">
        <f>B7-G7</f>
        <v>0</v>
      </c>
      <c r="M7" s="35">
        <f t="shared" ref="M7:O7" si="0">C7-H7</f>
        <v>0</v>
      </c>
      <c r="N7" s="35">
        <f>D7-I7</f>
        <v>0</v>
      </c>
      <c r="O7" s="35">
        <f t="shared" si="0"/>
        <v>165088.26999999955</v>
      </c>
      <c r="P7" s="36">
        <f>SUM(L7:O7)</f>
        <v>165088.26999999955</v>
      </c>
      <c r="Q7" s="37"/>
    </row>
    <row r="8" spans="1:17" s="2" customFormat="1" ht="64.5" thickBot="1">
      <c r="A8" s="23" t="s">
        <v>31</v>
      </c>
      <c r="B8" s="14">
        <f>B9+B10+B11+B18+B12+B13+B14</f>
        <v>0</v>
      </c>
      <c r="C8" s="14">
        <f>C14</f>
        <v>27577.62</v>
      </c>
      <c r="D8" s="14">
        <f>D14</f>
        <v>4384200</v>
      </c>
      <c r="E8" s="73">
        <f>+E11+E13+E9+E10+E12+E14</f>
        <v>12124540.859999999</v>
      </c>
      <c r="F8" s="14">
        <f>SUM(C8:E8)</f>
        <v>16536318.48</v>
      </c>
      <c r="G8" s="14">
        <f>+G11+G13+G9+G10+G12+G14</f>
        <v>0</v>
      </c>
      <c r="H8" s="14">
        <f>H11+H13+H9+H10+H12+H14</f>
        <v>27577.62</v>
      </c>
      <c r="I8" s="14">
        <f>I14</f>
        <v>4384200</v>
      </c>
      <c r="J8" s="14">
        <f>J11+J13+J9+J10+J12+J14</f>
        <v>7591534.6200000001</v>
      </c>
      <c r="K8" s="14">
        <f>K11+K13+K9+K10+K12+K14</f>
        <v>12003312.24</v>
      </c>
      <c r="L8" s="14">
        <f>B8-G8</f>
        <v>0</v>
      </c>
      <c r="M8" s="14">
        <f>B8-G8</f>
        <v>0</v>
      </c>
      <c r="N8" s="14">
        <f>D8-I8</f>
        <v>0</v>
      </c>
      <c r="O8" s="14">
        <f>E8-J8</f>
        <v>4533006.2399999993</v>
      </c>
      <c r="P8" s="14">
        <f>SUM(L8:O8)</f>
        <v>4533006.2399999993</v>
      </c>
      <c r="Q8" s="15"/>
    </row>
    <row r="9" spans="1:17" ht="25.5">
      <c r="A9" s="22" t="s">
        <v>17</v>
      </c>
      <c r="B9" s="38"/>
      <c r="C9" s="39">
        <f ca="1">C9</f>
        <v>0</v>
      </c>
      <c r="D9" s="39"/>
      <c r="E9" s="79">
        <v>2638180.58</v>
      </c>
      <c r="F9" s="40">
        <f ca="1">SUM(B9:E9)</f>
        <v>2638180.58</v>
      </c>
      <c r="G9" s="38"/>
      <c r="H9" s="39"/>
      <c r="I9" s="39"/>
      <c r="J9" s="39">
        <v>2421860.48</v>
      </c>
      <c r="K9" s="40">
        <f>SUM(G9:J9)</f>
        <v>2421860.48</v>
      </c>
      <c r="L9" s="41">
        <f>B9-G9</f>
        <v>0</v>
      </c>
      <c r="M9" s="39">
        <f ca="1">C9-H9</f>
        <v>0</v>
      </c>
      <c r="N9" s="39">
        <f>D9-I9</f>
        <v>0</v>
      </c>
      <c r="O9" s="39">
        <f>E9-J9</f>
        <v>216320.10000000009</v>
      </c>
      <c r="P9" s="42">
        <f ca="1">SUM(L9:O9)</f>
        <v>216320.10000000009</v>
      </c>
      <c r="Q9" s="43"/>
    </row>
    <row r="10" spans="1:17" ht="25.5">
      <c r="A10" s="24" t="s">
        <v>18</v>
      </c>
      <c r="B10" s="39"/>
      <c r="C10" s="39">
        <f ca="1">C10</f>
        <v>0</v>
      </c>
      <c r="D10" s="39"/>
      <c r="E10" s="79">
        <v>400000</v>
      </c>
      <c r="F10" s="39">
        <f ca="1">C10+E10</f>
        <v>400000</v>
      </c>
      <c r="G10" s="39"/>
      <c r="H10" s="39"/>
      <c r="I10" s="39"/>
      <c r="J10" s="39">
        <v>335096.3</v>
      </c>
      <c r="K10" s="40">
        <f>SUM(G10:J10)</f>
        <v>335096.3</v>
      </c>
      <c r="L10" s="39"/>
      <c r="M10" s="39">
        <f ca="1">C10:C12-H10</f>
        <v>0</v>
      </c>
      <c r="N10" s="39">
        <f ca="1">C10-H10</f>
        <v>0</v>
      </c>
      <c r="O10" s="39">
        <f>E10-J10</f>
        <v>64903.700000000012</v>
      </c>
      <c r="P10" s="39">
        <f ca="1">SUM(L10:O10)</f>
        <v>64903.700000000012</v>
      </c>
      <c r="Q10" s="44"/>
    </row>
    <row r="11" spans="1:17" s="6" customFormat="1" ht="27.75" customHeight="1">
      <c r="A11" s="25" t="s">
        <v>19</v>
      </c>
      <c r="B11" s="45">
        <f>B12</f>
        <v>0</v>
      </c>
      <c r="C11" s="45">
        <f ca="1">C11</f>
        <v>0</v>
      </c>
      <c r="D11" s="45">
        <f t="shared" ref="D11:M11" si="1">D12</f>
        <v>0</v>
      </c>
      <c r="E11" s="80">
        <v>989997</v>
      </c>
      <c r="F11" s="46">
        <f>E11</f>
        <v>989997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6">
        <v>989997</v>
      </c>
      <c r="K11" s="46">
        <f>J11</f>
        <v>989997</v>
      </c>
      <c r="L11" s="45">
        <f t="shared" si="1"/>
        <v>0</v>
      </c>
      <c r="M11" s="45">
        <f t="shared" ca="1" si="1"/>
        <v>0</v>
      </c>
      <c r="N11" s="45">
        <f ca="1">C12-H12</f>
        <v>0</v>
      </c>
      <c r="O11" s="45">
        <f>E11-J11</f>
        <v>0</v>
      </c>
      <c r="P11" s="47">
        <f ca="1">SUM(L11:O11)</f>
        <v>0</v>
      </c>
      <c r="Q11" s="48"/>
    </row>
    <row r="12" spans="1:17" ht="25.5">
      <c r="A12" s="22" t="s">
        <v>24</v>
      </c>
      <c r="B12" s="38"/>
      <c r="C12" s="39">
        <f ca="1">C12</f>
        <v>0</v>
      </c>
      <c r="D12" s="39"/>
      <c r="E12" s="79">
        <v>500000</v>
      </c>
      <c r="F12" s="40">
        <f t="shared" ref="F12" ca="1" si="2">SUM(B12:E12)</f>
        <v>500000</v>
      </c>
      <c r="G12" s="38"/>
      <c r="H12" s="39"/>
      <c r="I12" s="39"/>
      <c r="J12" s="39">
        <v>500000</v>
      </c>
      <c r="K12" s="40">
        <f t="shared" ref="K12" si="3">SUM(G12:J12)</f>
        <v>500000</v>
      </c>
      <c r="L12" s="41">
        <f t="shared" ref="L12:O12" si="4">B12-G12</f>
        <v>0</v>
      </c>
      <c r="M12" s="39">
        <f t="shared" ca="1" si="4"/>
        <v>0</v>
      </c>
      <c r="N12" s="39">
        <f t="shared" si="4"/>
        <v>0</v>
      </c>
      <c r="O12" s="39">
        <f t="shared" si="4"/>
        <v>0</v>
      </c>
      <c r="P12" s="42">
        <f t="shared" ref="P12" ca="1" si="5">SUM(L12:O12)</f>
        <v>0</v>
      </c>
      <c r="Q12" s="43"/>
    </row>
    <row r="13" spans="1:17">
      <c r="A13" s="25" t="s">
        <v>25</v>
      </c>
      <c r="B13" s="46"/>
      <c r="C13" s="49">
        <f ca="1">C13</f>
        <v>0</v>
      </c>
      <c r="D13" s="49">
        <f ca="1">D13</f>
        <v>0</v>
      </c>
      <c r="E13" s="81">
        <v>98882.96</v>
      </c>
      <c r="F13" s="70">
        <f ca="1">SUM(B13:E13)</f>
        <v>98882.96</v>
      </c>
      <c r="G13" s="46"/>
      <c r="H13" s="50"/>
      <c r="I13" s="49"/>
      <c r="J13" s="50">
        <v>98882.96</v>
      </c>
      <c r="K13" s="70">
        <f>SUM(G13:J13)</f>
        <v>98882.96</v>
      </c>
      <c r="L13" s="51"/>
      <c r="M13" s="49">
        <f>M14</f>
        <v>0</v>
      </c>
      <c r="N13" s="49">
        <f ca="1">D13-I13</f>
        <v>0</v>
      </c>
      <c r="O13" s="49">
        <f>E13-J13</f>
        <v>0</v>
      </c>
      <c r="P13" s="52">
        <f ca="1">M13+N13</f>
        <v>0</v>
      </c>
      <c r="Q13" s="43"/>
    </row>
    <row r="14" spans="1:17" ht="15.75" thickBot="1">
      <c r="A14" s="22" t="s">
        <v>26</v>
      </c>
      <c r="B14" s="38"/>
      <c r="C14" s="39">
        <v>27577.62</v>
      </c>
      <c r="D14" s="39">
        <v>4384200</v>
      </c>
      <c r="E14" s="79">
        <v>7497480.3200000003</v>
      </c>
      <c r="F14" s="40">
        <f>SUM(B14:E14)</f>
        <v>11909257.940000001</v>
      </c>
      <c r="G14" s="38"/>
      <c r="H14" s="39">
        <v>27577.62</v>
      </c>
      <c r="I14" s="39">
        <v>4384200</v>
      </c>
      <c r="J14" s="39">
        <v>3245697.88</v>
      </c>
      <c r="K14" s="40">
        <f>SUM(G14:J14)</f>
        <v>7657475.5</v>
      </c>
      <c r="L14" s="41"/>
      <c r="M14" s="39">
        <f t="shared" ref="M14:M21" si="6">C14-H14</f>
        <v>0</v>
      </c>
      <c r="N14" s="39">
        <f>D14-I14</f>
        <v>0</v>
      </c>
      <c r="O14" s="39">
        <f>E14-J14</f>
        <v>4251782.4400000004</v>
      </c>
      <c r="P14" s="42">
        <f>O14+N14</f>
        <v>4251782.4400000004</v>
      </c>
      <c r="Q14" s="43"/>
    </row>
    <row r="15" spans="1:17" s="2" customFormat="1" ht="51.75" thickBot="1">
      <c r="A15" s="26" t="s">
        <v>23</v>
      </c>
      <c r="B15" s="17" t="s">
        <v>22</v>
      </c>
      <c r="C15" s="17">
        <f ca="1">C15</f>
        <v>0</v>
      </c>
      <c r="D15" s="17">
        <v>11882792.800000001</v>
      </c>
      <c r="E15" s="74"/>
      <c r="F15" s="71">
        <v>11882792.800000001</v>
      </c>
      <c r="G15" s="17">
        <f ca="1">G15</f>
        <v>0</v>
      </c>
      <c r="H15" s="17">
        <f ca="1">H15</f>
        <v>0</v>
      </c>
      <c r="I15" s="17">
        <v>500000</v>
      </c>
      <c r="J15" s="17">
        <v>11382792.800000001</v>
      </c>
      <c r="K15" s="17">
        <f>I15+J15</f>
        <v>11882792.800000001</v>
      </c>
      <c r="L15" s="17">
        <f ca="1">L15</f>
        <v>0</v>
      </c>
      <c r="M15" s="17">
        <f t="shared" ca="1" si="6"/>
        <v>0</v>
      </c>
      <c r="N15" s="17">
        <f t="shared" ref="N15:N21" si="7">D15-I15</f>
        <v>11382792.800000001</v>
      </c>
      <c r="O15" s="17">
        <f>D15-I15</f>
        <v>11382792.800000001</v>
      </c>
      <c r="P15" s="17">
        <f t="shared" ref="P15:P21" ca="1" si="8">SUM(L15:O15)</f>
        <v>0</v>
      </c>
      <c r="Q15" s="18"/>
    </row>
    <row r="16" spans="1:17" s="58" customFormat="1" ht="78.75" customHeight="1">
      <c r="A16" s="27" t="s">
        <v>15</v>
      </c>
      <c r="B16" s="53" t="s">
        <v>20</v>
      </c>
      <c r="C16" s="53">
        <f ca="1">C16</f>
        <v>0</v>
      </c>
      <c r="D16" s="53" t="s">
        <v>21</v>
      </c>
      <c r="E16" s="75">
        <v>62670.5</v>
      </c>
      <c r="F16" s="75">
        <v>62670.5</v>
      </c>
      <c r="G16" s="53" t="s">
        <v>22</v>
      </c>
      <c r="H16" s="53" t="s">
        <v>22</v>
      </c>
      <c r="I16" s="53">
        <f ca="1">I16</f>
        <v>0</v>
      </c>
      <c r="J16" s="53">
        <v>62670.5</v>
      </c>
      <c r="K16" s="53">
        <v>62670.5</v>
      </c>
      <c r="L16" s="54">
        <f ca="1">L16</f>
        <v>0</v>
      </c>
      <c r="M16" s="55">
        <f t="shared" ca="1" si="6"/>
        <v>0</v>
      </c>
      <c r="N16" s="55">
        <f t="shared" ca="1" si="7"/>
        <v>0</v>
      </c>
      <c r="O16" s="55">
        <f ca="1">D16-I16</f>
        <v>0</v>
      </c>
      <c r="P16" s="56">
        <f t="shared" ca="1" si="8"/>
        <v>0</v>
      </c>
      <c r="Q16" s="57"/>
    </row>
    <row r="17" spans="1:17" s="58" customFormat="1" ht="78.75" customHeight="1">
      <c r="A17" s="28" t="s">
        <v>27</v>
      </c>
      <c r="B17" s="59"/>
      <c r="C17" s="59">
        <f ca="1">C18+C19</f>
        <v>0</v>
      </c>
      <c r="D17" s="59"/>
      <c r="E17" s="76">
        <v>306802.71999999997</v>
      </c>
      <c r="F17" s="60">
        <f>E17</f>
        <v>306802.71999999997</v>
      </c>
      <c r="G17" s="59"/>
      <c r="H17" s="59"/>
      <c r="I17" s="59"/>
      <c r="J17" s="59">
        <f>J18+J19</f>
        <v>306802.71999999997</v>
      </c>
      <c r="K17" s="59">
        <f>G17+H17+I17+J17</f>
        <v>306802.71999999997</v>
      </c>
      <c r="L17" s="59"/>
      <c r="M17" s="60">
        <f t="shared" ca="1" si="6"/>
        <v>0</v>
      </c>
      <c r="N17" s="60">
        <f t="shared" si="7"/>
        <v>0</v>
      </c>
      <c r="O17" s="60">
        <f>O18+O19</f>
        <v>0</v>
      </c>
      <c r="P17" s="61">
        <f t="shared" ca="1" si="8"/>
        <v>0</v>
      </c>
      <c r="Q17" s="62"/>
    </row>
    <row r="18" spans="1:17" s="66" customFormat="1" ht="78.75" customHeight="1">
      <c r="A18" s="31" t="s">
        <v>28</v>
      </c>
      <c r="B18" s="63"/>
      <c r="C18" s="63">
        <f ca="1">C18</f>
        <v>0</v>
      </c>
      <c r="D18" s="63"/>
      <c r="E18" s="78">
        <v>264084.63</v>
      </c>
      <c r="F18" s="64">
        <f ca="1">B18+C18+D18+E18</f>
        <v>264084.63</v>
      </c>
      <c r="G18" s="63"/>
      <c r="H18" s="63"/>
      <c r="I18" s="63"/>
      <c r="J18" s="63">
        <v>264084.63</v>
      </c>
      <c r="K18" s="63">
        <f>G18+H18+I18+J18</f>
        <v>264084.63</v>
      </c>
      <c r="L18" s="63"/>
      <c r="M18" s="64">
        <f t="shared" ca="1" si="6"/>
        <v>0</v>
      </c>
      <c r="N18" s="64">
        <f t="shared" si="7"/>
        <v>0</v>
      </c>
      <c r="O18" s="64">
        <f>E18-J18</f>
        <v>0</v>
      </c>
      <c r="P18" s="64">
        <f t="shared" ca="1" si="8"/>
        <v>0</v>
      </c>
      <c r="Q18" s="65"/>
    </row>
    <row r="19" spans="1:17" s="66" customFormat="1" ht="78.75" customHeight="1">
      <c r="A19" s="31" t="s">
        <v>29</v>
      </c>
      <c r="B19" s="63"/>
      <c r="C19" s="63">
        <f ca="1">C19</f>
        <v>0</v>
      </c>
      <c r="D19" s="63"/>
      <c r="E19" s="78">
        <v>42718.09</v>
      </c>
      <c r="F19" s="64">
        <f ca="1">B19+C19+D19+E19</f>
        <v>42718.09</v>
      </c>
      <c r="G19" s="63"/>
      <c r="H19" s="63"/>
      <c r="I19" s="63"/>
      <c r="J19" s="63">
        <v>42718.09</v>
      </c>
      <c r="K19" s="63">
        <f>G19+H19+I19+J19</f>
        <v>42718.09</v>
      </c>
      <c r="L19" s="63"/>
      <c r="M19" s="64">
        <f t="shared" ca="1" si="6"/>
        <v>0</v>
      </c>
      <c r="N19" s="64">
        <f t="shared" si="7"/>
        <v>0</v>
      </c>
      <c r="O19" s="64">
        <f>E19-J19</f>
        <v>0</v>
      </c>
      <c r="P19" s="64">
        <f t="shared" ca="1" si="8"/>
        <v>0</v>
      </c>
      <c r="Q19" s="67"/>
    </row>
    <row r="20" spans="1:17" s="58" customFormat="1" ht="78.75" customHeight="1">
      <c r="A20" s="28" t="s">
        <v>30</v>
      </c>
      <c r="B20" s="59">
        <v>524561.32999999996</v>
      </c>
      <c r="C20" s="59">
        <v>3496984.15</v>
      </c>
      <c r="D20" s="59">
        <v>159570</v>
      </c>
      <c r="E20" s="76">
        <v>30683432.350000001</v>
      </c>
      <c r="F20" s="61">
        <f>B20+C20+D20+E20</f>
        <v>34864547.829999998</v>
      </c>
      <c r="G20" s="59">
        <v>542436.67000000004</v>
      </c>
      <c r="H20" s="59">
        <v>3479108.81</v>
      </c>
      <c r="I20" s="59">
        <v>159570</v>
      </c>
      <c r="J20" s="59">
        <v>30531108.649999999</v>
      </c>
      <c r="K20" s="59">
        <f>G20+H20+I20+J20</f>
        <v>34712224.129999995</v>
      </c>
      <c r="L20" s="59">
        <f>B20-G20</f>
        <v>-17875.340000000084</v>
      </c>
      <c r="M20" s="60">
        <f t="shared" si="6"/>
        <v>17875.339999999851</v>
      </c>
      <c r="N20" s="60">
        <f t="shared" si="7"/>
        <v>0</v>
      </c>
      <c r="O20" s="60">
        <f>E20-J20</f>
        <v>152323.70000000298</v>
      </c>
      <c r="P20" s="60">
        <f t="shared" si="8"/>
        <v>152323.70000000275</v>
      </c>
      <c r="Q20" s="62"/>
    </row>
    <row r="21" spans="1:17" ht="123" customHeight="1">
      <c r="A21" s="29" t="s">
        <v>35</v>
      </c>
      <c r="B21" s="60"/>
      <c r="C21" s="60">
        <f ca="1">C21</f>
        <v>0</v>
      </c>
      <c r="D21" s="60"/>
      <c r="E21" s="77">
        <v>1686842.75</v>
      </c>
      <c r="F21" s="68">
        <v>1686842.75</v>
      </c>
      <c r="G21" s="60"/>
      <c r="H21" s="60"/>
      <c r="I21" s="60"/>
      <c r="J21" s="60">
        <v>1686842.75</v>
      </c>
      <c r="K21" s="60">
        <v>1686842.75</v>
      </c>
      <c r="L21" s="60"/>
      <c r="M21" s="60">
        <f t="shared" ca="1" si="6"/>
        <v>0</v>
      </c>
      <c r="N21" s="60">
        <f t="shared" si="7"/>
        <v>0</v>
      </c>
      <c r="O21" s="60">
        <f>E21-J21</f>
        <v>0</v>
      </c>
      <c r="P21" s="60">
        <f t="shared" ca="1" si="8"/>
        <v>0</v>
      </c>
      <c r="Q21" s="69"/>
    </row>
    <row r="22" spans="1:17" s="2" customFormat="1" ht="26.25" thickBot="1">
      <c r="A22" s="19" t="s">
        <v>9</v>
      </c>
      <c r="B22" s="20">
        <f>B20</f>
        <v>524561.32999999996</v>
      </c>
      <c r="C22" s="20">
        <f>C7+C20</f>
        <v>3746984.15</v>
      </c>
      <c r="D22" s="20">
        <f>D8+D15+D7+D20</f>
        <v>20683432.899999999</v>
      </c>
      <c r="E22" s="20">
        <f>E8+E15+E7+E20+E21+E17+E16</f>
        <v>64210485.640000001</v>
      </c>
      <c r="F22" s="20">
        <f>F8+F15+F7+F20+F21+F17+F16</f>
        <v>89193041.640000001</v>
      </c>
      <c r="G22" s="20">
        <f>G20</f>
        <v>542436.67000000004</v>
      </c>
      <c r="H22" s="20">
        <f>H7+H20</f>
        <v>3729108.81</v>
      </c>
      <c r="I22" s="20">
        <f>I7+I8+I15+I20</f>
        <v>9300640.0999999996</v>
      </c>
      <c r="J22" s="20">
        <f>J8+J16+J21+J7+J17+J20+J15</f>
        <v>70742860.230000004</v>
      </c>
      <c r="K22" s="20">
        <f>K8+K15+K16+K21+K7+K17+K20</f>
        <v>84342623.429999992</v>
      </c>
      <c r="L22" s="20">
        <f ca="1">+L8+L15+L16</f>
        <v>0</v>
      </c>
      <c r="M22" s="20">
        <f ca="1">M15+M21+M8</f>
        <v>0</v>
      </c>
      <c r="N22" s="20">
        <f ca="1">N8+N15+N16</f>
        <v>0</v>
      </c>
      <c r="O22" s="20">
        <f>O8+O20+O7</f>
        <v>4850418.2100000018</v>
      </c>
      <c r="P22" s="20">
        <f>P8+P20+P7</f>
        <v>4850418.2100000018</v>
      </c>
      <c r="Q22" s="21"/>
    </row>
    <row r="24" spans="1:17">
      <c r="A24" s="1" t="s">
        <v>32</v>
      </c>
      <c r="F24" s="1" t="s">
        <v>33</v>
      </c>
      <c r="K24" s="16"/>
    </row>
    <row r="25" spans="1:17">
      <c r="O25" s="16"/>
    </row>
    <row r="26" spans="1:17" ht="16.5">
      <c r="A26" s="12" t="s">
        <v>36</v>
      </c>
      <c r="B26" s="13"/>
    </row>
    <row r="27" spans="1:17" ht="16.5">
      <c r="A27" s="12" t="s">
        <v>37</v>
      </c>
      <c r="B27" s="13"/>
      <c r="E27" s="16"/>
    </row>
    <row r="28" spans="1:17" ht="16.5">
      <c r="A28" s="12"/>
      <c r="B28" s="13"/>
      <c r="E28" s="16"/>
    </row>
    <row r="29" spans="1:17" ht="16.5">
      <c r="A29" s="12"/>
      <c r="B29" s="13"/>
    </row>
    <row r="30" spans="1:17" ht="16.5">
      <c r="A30" s="12" t="s">
        <v>34</v>
      </c>
      <c r="B30" s="13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2021-04-23T09:21:57Z</dcterms:modified>
</cp:coreProperties>
</file>