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13620"/>
  </bookViews>
  <sheets>
    <sheet name="1 квартал 2024" sheetId="1" r:id="rId1"/>
  </sheets>
  <calcPr calcId="145621" iterate="1"/>
</workbook>
</file>

<file path=xl/calcChain.xml><?xml version="1.0" encoding="utf-8"?>
<calcChain xmlns="http://schemas.openxmlformats.org/spreadsheetml/2006/main">
  <c r="H12" i="1" l="1"/>
  <c r="H13" i="1"/>
  <c r="G11" i="1"/>
  <c r="G12" i="1"/>
  <c r="G13" i="1"/>
  <c r="F61" i="1"/>
  <c r="F59" i="1"/>
  <c r="F57" i="1"/>
  <c r="F52" i="1"/>
  <c r="F47" i="1"/>
  <c r="F45" i="1"/>
  <c r="F42" i="1"/>
  <c r="F36" i="1"/>
  <c r="F34" i="1"/>
  <c r="F29" i="1"/>
  <c r="F22" i="1"/>
  <c r="F18" i="1"/>
  <c r="F16" i="1"/>
  <c r="F7" i="1"/>
  <c r="E64" i="1"/>
  <c r="E61" i="1"/>
  <c r="E59" i="1"/>
  <c r="E57" i="1"/>
  <c r="E52" i="1"/>
  <c r="E47" i="1"/>
  <c r="E45" i="1"/>
  <c r="E42" i="1"/>
  <c r="E36" i="1"/>
  <c r="E34" i="1"/>
  <c r="E29" i="1"/>
  <c r="E22" i="1"/>
  <c r="E18" i="1"/>
  <c r="E16" i="1"/>
  <c r="E7" i="1"/>
  <c r="F64" i="1" l="1"/>
  <c r="H56" i="1"/>
  <c r="H44" i="1"/>
  <c r="H33" i="1"/>
  <c r="H19" i="1"/>
  <c r="H8" i="1"/>
  <c r="H63" i="1"/>
  <c r="H62" i="1"/>
  <c r="H60" i="1"/>
  <c r="H55" i="1"/>
  <c r="H53" i="1"/>
  <c r="H49" i="1"/>
  <c r="H51" i="1"/>
  <c r="H48" i="1"/>
  <c r="H43" i="1"/>
  <c r="H39" i="1"/>
  <c r="H40" i="1"/>
  <c r="H37" i="1"/>
  <c r="H35" i="1"/>
  <c r="H31" i="1"/>
  <c r="H32" i="1"/>
  <c r="H27" i="1"/>
  <c r="H28" i="1"/>
  <c r="H23" i="1"/>
  <c r="H21" i="1"/>
  <c r="H17" i="1"/>
  <c r="G63" i="1"/>
  <c r="G62" i="1"/>
  <c r="G60" i="1"/>
  <c r="H58" i="1"/>
  <c r="G58" i="1"/>
  <c r="G55" i="1"/>
  <c r="G56" i="1"/>
  <c r="G54" i="1"/>
  <c r="G53" i="1"/>
  <c r="G49" i="1"/>
  <c r="G50" i="1"/>
  <c r="H50" i="1"/>
  <c r="G51" i="1"/>
  <c r="G48" i="1"/>
  <c r="H46" i="1"/>
  <c r="G46" i="1"/>
  <c r="G44" i="1"/>
  <c r="G43" i="1"/>
  <c r="G38" i="1"/>
  <c r="H38" i="1"/>
  <c r="G39" i="1"/>
  <c r="G40" i="1"/>
  <c r="G41" i="1"/>
  <c r="H41" i="1"/>
  <c r="G37" i="1"/>
  <c r="G35" i="1"/>
  <c r="G32" i="1"/>
  <c r="G33" i="1"/>
  <c r="G31" i="1"/>
  <c r="H30" i="1"/>
  <c r="G30" i="1"/>
  <c r="G25" i="1"/>
  <c r="H25" i="1"/>
  <c r="G26" i="1"/>
  <c r="H26" i="1"/>
  <c r="G27" i="1"/>
  <c r="G28" i="1"/>
  <c r="G24" i="1"/>
  <c r="G23" i="1"/>
  <c r="G21" i="1"/>
  <c r="G20" i="1"/>
  <c r="G19" i="1"/>
  <c r="G17" i="1"/>
  <c r="H9" i="1"/>
  <c r="H10" i="1"/>
  <c r="H14" i="1"/>
  <c r="G9" i="1"/>
  <c r="G10" i="1"/>
  <c r="G14" i="1"/>
  <c r="G15" i="1"/>
  <c r="G8" i="1"/>
  <c r="H11" i="1"/>
  <c r="H15" i="1"/>
  <c r="G61" i="1"/>
  <c r="D61" i="1"/>
  <c r="D59" i="1"/>
  <c r="D57" i="1"/>
  <c r="D52" i="1"/>
  <c r="D47" i="1"/>
  <c r="G45" i="1"/>
  <c r="D45" i="1"/>
  <c r="G42" i="1"/>
  <c r="D42" i="1"/>
  <c r="D36" i="1"/>
  <c r="D34" i="1"/>
  <c r="D29" i="1"/>
  <c r="D22" i="1"/>
  <c r="D18" i="1"/>
  <c r="D16" i="1"/>
  <c r="D7" i="1"/>
  <c r="G16" i="1" l="1"/>
  <c r="G22" i="1"/>
  <c r="G34" i="1"/>
  <c r="G36" i="1"/>
  <c r="G52" i="1"/>
  <c r="G59" i="1"/>
  <c r="G18" i="1"/>
  <c r="G29" i="1"/>
  <c r="H34" i="1"/>
  <c r="G47" i="1"/>
  <c r="G57" i="1"/>
  <c r="H59" i="1"/>
  <c r="H52" i="1"/>
  <c r="H57" i="1"/>
  <c r="H16" i="1"/>
  <c r="H45" i="1"/>
  <c r="H61" i="1"/>
  <c r="H54" i="1"/>
  <c r="H42" i="1"/>
  <c r="H7" i="1"/>
  <c r="H18" i="1"/>
  <c r="H47" i="1"/>
  <c r="H36" i="1"/>
  <c r="H29" i="1"/>
  <c r="H22" i="1"/>
  <c r="H24" i="1"/>
  <c r="D64" i="1"/>
  <c r="G7" i="1"/>
  <c r="G64" i="1" l="1"/>
  <c r="H64" i="1"/>
</calcChain>
</file>

<file path=xl/sharedStrings.xml><?xml version="1.0" encoding="utf-8"?>
<sst xmlns="http://schemas.openxmlformats.org/spreadsheetml/2006/main" count="172" uniqueCount="85">
  <si>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</si>
  <si>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</si>
  <si>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</si>
  <si>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</si>
  <si>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</si>
  <si>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Другие вопросы в области средств массовой информации</t>
  </si>
  <si>
    <t>СРЕДСТВА МАССОВОЙ ИНФОРМАЦИИ</t>
  </si>
  <si>
    <t>Другие вопросы в области физической культуры и спорта</t>
  </si>
  <si>
    <t>Спорт высших достижений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</si>
  <si>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</si>
  <si>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</si>
  <si>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</si>
  <si>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</si>
  <si>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</si>
  <si>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</si>
  <si>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</si>
  <si>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</si>
  <si>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</si>
  <si>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</si>
  <si>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</si>
  <si>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</si>
  <si>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</si>
  <si>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</si>
  <si>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</si>
  <si>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</si>
  <si>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</si>
  <si>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</si>
  <si>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</si>
  <si>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</si>
  <si>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</si>
  <si>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</si>
  <si>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</si>
  <si>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</si>
  <si>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</si>
  <si>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</si>
  <si>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</si>
  <si>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</si>
  <si>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</si>
  <si>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</si>
  <si>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</si>
  <si>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</si>
  <si>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</si>
  <si>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</si>
  <si>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</si>
  <si>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</si>
  <si>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</si>
  <si>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</si>
  <si>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</si>
  <si>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</si>
  <si>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</si>
  <si>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</si>
  <si>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</si>
  <si>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</si>
  <si>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</si>
  <si>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</si>
  <si>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</si>
  <si>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</si>
  <si>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Код расхода по бюджетной классификации</t>
  </si>
  <si>
    <t>Рз</t>
  </si>
  <si>
    <t>Пр</t>
  </si>
  <si>
    <t>7=6/4</t>
  </si>
  <si>
    <t>8=6/5</t>
  </si>
  <si>
    <t>ВСЕГО</t>
  </si>
  <si>
    <t>х</t>
  </si>
  <si>
    <t>01</t>
  </si>
  <si>
    <t>02</t>
  </si>
  <si>
    <t>03</t>
  </si>
  <si>
    <t>04</t>
  </si>
  <si>
    <t>05</t>
  </si>
  <si>
    <t>06</t>
  </si>
  <si>
    <t>11</t>
  </si>
  <si>
    <t>13</t>
  </si>
  <si>
    <t>09</t>
  </si>
  <si>
    <t>10</t>
  </si>
  <si>
    <t>14</t>
  </si>
  <si>
    <t>08</t>
  </si>
  <si>
    <t>12</t>
  </si>
  <si>
    <t>07</t>
  </si>
  <si>
    <t>Утверждено на 1 квартал 2024 года, рублей</t>
  </si>
  <si>
    <t>Сведения об исполнении бюджета Кондинского района за 1 квартал 2024 года по расходам в разрезе разделов и подразделов классификации расходов в сравнении с запланированными значениями</t>
  </si>
  <si>
    <t>Утверждено на 2024 год, рублей</t>
  </si>
  <si>
    <t>Исполнено на 01.04.2024 года, рублей</t>
  </si>
  <si>
    <t>% исполнения от утвержденого плана 
на 2024 год</t>
  </si>
  <si>
    <t>% исполнения от утвержденого плана 
на 1 квартал 2024 года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</si>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</sst>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horizontal="centerContinuous"/>
      <protection hidden="1"/>
    </xf>
    <xf numFmtId="0" fontId="5" fillId="0" borderId="3" xfId="1" applyNumberFormat="1" applyFont="1" applyFill="1" applyBorder="1" applyAlignment="1" applyProtection="1">
      <alignment horizontal="center" wrapText="1"/>
      <protection hidden="1"/>
    </xf>
    <xf numFmtId="0" fontId="5" fillId="0" borderId="3" xfId="1" applyFont="1" applyFill="1" applyBorder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/>
      <protection hidden="1"/>
    </xf>
    <xf numFmtId="164" fontId="2" fillId="0" borderId="3" xfId="0" applyNumberFormat="1" applyFont="1" applyFill="1" applyBorder="1" applyAlignment="1" applyProtection="1">
      <alignment vertical="top" wrapText="1"/>
      <protection hidden="1"/>
    </xf>
    <xf numFmtId="164" fontId="1" fillId="0" borderId="3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Alignment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vertical="top" wrapText="1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4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2" fillId="0" borderId="3" xfId="0" applyNumberFormat="1" applyFont="1" applyFill="1" applyBorder="1" applyAlignment="1" applyProtection="1">
      <alignment horizontal="center" vertical="center"/>
      <protection hidden="1"/>
    </xf>
    <xf numFmtId="10" fontId="1" fillId="0" borderId="3" xfId="0" applyNumberFormat="1" applyFont="1" applyFill="1" applyBorder="1" applyAlignment="1" applyProtection="1">
      <alignment horizontal="center" vertical="center"/>
      <protection hidden="1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Fill="1" applyProtection="1">
      <protection hidden="1"/>
    </xf>
    <xf numFmtId="0" fontId="1" fillId="0" borderId="0" xfId="0" applyFont="1" applyFill="1"/>
    <xf numFmtId="10" fontId="2" fillId="0" borderId="3" xfId="0" applyNumberFormat="1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4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3" xfId="0" applyNumberFormat="1" applyFont="1" applyBorder="1" applyAlignment="1">
      <alignment horizontal="center" vertical="center"/>
    </xf>
    <xf numFmtId="4" fontId="1" fillId="0" borderId="0" xfId="0" applyNumberFormat="1" applyFont="1" applyFill="1" applyProtection="1">
      <protection hidden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1" fillId="0" borderId="3" xfId="1" applyNumberFormat="1" applyFont="1" applyFill="1" applyBorder="1" applyAlignment="1" applyProtection="1">
      <alignment horizontal="center" vertical="center"/>
      <protection hidden="1"/>
    </xf>
    <xf numFmtId="165" fontId="1" fillId="0" borderId="3" xfId="1" applyNumberFormat="1" applyFont="1" applyFill="1" applyBorder="1" applyAlignment="1" applyProtection="1">
      <alignment horizontal="center" vertical="center"/>
      <protection hidden="1"/>
    </xf>
    <xf numFmtId="3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1" fillId="0" borderId="2" xfId="1" applyNumberFormat="1" applyFont="1" applyFill="1" applyBorder="1" applyAlignment="1" applyProtection="1">
      <alignment horizont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top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topLeftCell="B1" zoomScale="80" zoomScaleNormal="80" zoomScaleSheetLayoutView="90" workbookViewId="0">
      <pane ySplit="3840" topLeftCell="A47" activePane="bottomLeft"/>
      <selection activeCell="E1" sqref="E1:E1048576"/>
      <selection pane="bottomLeft" activeCell="F63" sqref="F63"/>
    </sheetView>
  </sheetViews>
  <sheetFormatPr defaultColWidth="9.140625" defaultRowHeight="15.75" x14ac:dyDescent="0.25"/>
  <cols>
    <col min="1" max="1" width="66.7109375" style="2" customWidth="1"/>
    <col min="2" max="2" width="14" style="2" customWidth="1"/>
    <col min="3" max="3" width="11" style="2" customWidth="1"/>
    <col min="4" max="4" width="24" style="2" customWidth="1"/>
    <col min="5" max="5" width="24" style="36" customWidth="1"/>
    <col min="6" max="8" width="24" style="2" customWidth="1"/>
    <col min="9" max="11" width="11.42578125" style="2" customWidth="1"/>
    <col min="12" max="211" width="9.140625" style="2" customWidth="1"/>
    <col min="212" max="16384" width="9.140625" style="2"/>
  </cols>
  <sheetData>
    <row r="1" spans="1:8" s="20" customFormat="1" ht="40.5" customHeight="1" x14ac:dyDescent="0.25">
      <c r="A1" s="3"/>
      <c r="B1" s="3"/>
      <c r="C1" s="3"/>
      <c r="D1" s="1"/>
      <c r="E1" s="34"/>
      <c r="F1" s="19"/>
      <c r="G1" s="19"/>
    </row>
    <row r="2" spans="1:8" s="20" customFormat="1" ht="40.5" customHeight="1" x14ac:dyDescent="0.25">
      <c r="A2" s="43" t="s">
        <v>79</v>
      </c>
      <c r="B2" s="43"/>
      <c r="C2" s="43"/>
      <c r="D2" s="43"/>
      <c r="E2" s="43"/>
      <c r="F2" s="43"/>
      <c r="G2" s="43"/>
      <c r="H2" s="43"/>
    </row>
    <row r="3" spans="1:8" s="20" customFormat="1" x14ac:dyDescent="0.25">
      <c r="A3" s="19"/>
      <c r="B3" s="19"/>
      <c r="C3" s="19"/>
      <c r="D3" s="1"/>
      <c r="E3" s="34"/>
      <c r="F3" s="19"/>
      <c r="G3" s="19"/>
    </row>
    <row r="4" spans="1:8" s="20" customFormat="1" ht="93.75" customHeight="1" x14ac:dyDescent="0.25">
      <c r="A4" s="46" t="s">
        <v>56</v>
      </c>
      <c r="B4" s="44" t="s">
        <v>57</v>
      </c>
      <c r="C4" s="45"/>
      <c r="D4" s="41" t="s">
        <v>80</v>
      </c>
      <c r="E4" s="48" t="s">
        <v>78</v>
      </c>
      <c r="F4" s="41" t="s">
        <v>81</v>
      </c>
      <c r="G4" s="41" t="s">
        <v>82</v>
      </c>
      <c r="H4" s="41" t="s">
        <v>83</v>
      </c>
    </row>
    <row r="5" spans="1:8" s="20" customFormat="1" ht="18.75" customHeight="1" x14ac:dyDescent="0.25">
      <c r="A5" s="47"/>
      <c r="B5" s="10" t="s">
        <v>58</v>
      </c>
      <c r="C5" s="10" t="s">
        <v>59</v>
      </c>
      <c r="D5" s="42"/>
      <c r="E5" s="49"/>
      <c r="F5" s="42"/>
      <c r="G5" s="42"/>
      <c r="H5" s="42"/>
    </row>
    <row r="6" spans="1:8" s="20" customFormat="1" ht="16.5" x14ac:dyDescent="0.25">
      <c r="A6" s="6">
        <v>1</v>
      </c>
      <c r="B6" s="24">
        <v>2</v>
      </c>
      <c r="C6" s="24">
        <v>3</v>
      </c>
      <c r="D6" s="4">
        <v>4</v>
      </c>
      <c r="E6" s="39">
        <v>5</v>
      </c>
      <c r="F6" s="4">
        <v>6</v>
      </c>
      <c r="G6" s="4" t="s">
        <v>60</v>
      </c>
      <c r="H6" s="5" t="s">
        <v>61</v>
      </c>
    </row>
    <row r="7" spans="1:8" s="20" customFormat="1" x14ac:dyDescent="0.25">
      <c r="A7" s="7" t="s">
        <v>55</v>
      </c>
      <c r="B7" s="26" t="s">
        <v>64</v>
      </c>
      <c r="C7" s="27"/>
      <c r="D7" s="12">
        <f>SUM(D8:D15)</f>
        <v>521086644.47000003</v>
      </c>
      <c r="E7" s="12">
        <f>SUM(E8:E15)</f>
        <v>526539259.68000001</v>
      </c>
      <c r="F7" s="12">
        <f>SUM(F8:F15)</f>
        <v>126598616.31999999</v>
      </c>
      <c r="G7" s="16">
        <f>F7/D7</f>
        <v>0.24295118223335796</v>
      </c>
      <c r="H7" s="21">
        <f>F7/E7</f>
        <v>0.24043528377530535</v>
      </c>
    </row>
    <row r="8" spans="1:8" s="20" customFormat="1" ht="31.5" x14ac:dyDescent="0.25">
      <c r="A8" s="8" t="s">
        <v>54</v>
      </c>
      <c r="B8" s="28" t="s">
        <v>64</v>
      </c>
      <c r="C8" s="29" t="s">
        <v>65</v>
      </c>
      <c r="D8" s="13">
        <v>5604200</v>
      </c>
      <c r="E8" s="37">
        <v>5604200</v>
      </c>
      <c r="F8" s="40">
        <v>1093675.44</v>
      </c>
      <c r="G8" s="17">
        <f>F8/D8</f>
        <v>0.19515282109846185</v>
      </c>
      <c r="H8" s="22">
        <f>F8/E8</f>
        <v>0.19515282109846185</v>
      </c>
    </row>
    <row r="9" spans="1:8" s="20" customFormat="1" ht="47.25" x14ac:dyDescent="0.25">
      <c r="A9" s="8" t="s">
        <v>53</v>
      </c>
      <c r="B9" s="28" t="s">
        <v>64</v>
      </c>
      <c r="C9" s="29" t="s">
        <v>66</v>
      </c>
      <c r="D9" s="13">
        <v>4185700</v>
      </c>
      <c r="E9" s="37">
        <v>4185700</v>
      </c>
      <c r="F9" s="40">
        <v>813375.26</v>
      </c>
      <c r="G9" s="17">
        <f t="shared" ref="G9:G15" si="0">F9/D9</f>
        <v>0.19432239768736412</v>
      </c>
      <c r="H9" s="22">
        <f t="shared" ref="H9:H15" si="1">F9/E9</f>
        <v>0.19432239768736412</v>
      </c>
    </row>
    <row r="10" spans="1:8" s="20" customFormat="1" ht="47.25" x14ac:dyDescent="0.25">
      <c r="A10" s="8" t="s">
        <v>52</v>
      </c>
      <c r="B10" s="28" t="s">
        <v>64</v>
      </c>
      <c r="C10" s="29" t="s">
        <v>67</v>
      </c>
      <c r="D10" s="13">
        <v>168662045</v>
      </c>
      <c r="E10" s="37">
        <v>172137245</v>
      </c>
      <c r="F10" s="40">
        <v>50366674.759999998</v>
      </c>
      <c r="G10" s="17">
        <f t="shared" si="0"/>
        <v>0.29862483144918583</v>
      </c>
      <c r="H10" s="22">
        <f t="shared" si="1"/>
        <v>0.29259603149800611</v>
      </c>
    </row>
    <row r="11" spans="1:8" s="20" customFormat="1" x14ac:dyDescent="0.25">
      <c r="A11" s="8" t="s">
        <v>51</v>
      </c>
      <c r="B11" s="28" t="s">
        <v>64</v>
      </c>
      <c r="C11" s="29" t="s">
        <v>68</v>
      </c>
      <c r="D11" s="13">
        <v>17600</v>
      </c>
      <c r="E11" s="37">
        <v>17600</v>
      </c>
      <c r="F11" s="40">
        <v>0</v>
      </c>
      <c r="G11" s="17">
        <f t="shared" si="0"/>
        <v>0</v>
      </c>
      <c r="H11" s="22">
        <f t="shared" si="1"/>
        <v>0</v>
      </c>
    </row>
    <row r="12" spans="1:8" s="20" customFormat="1" ht="35.25" customHeight="1" x14ac:dyDescent="0.25">
      <c r="A12" s="8" t="s">
        <v>50</v>
      </c>
      <c r="B12" s="28" t="s">
        <v>64</v>
      </c>
      <c r="C12" s="29" t="s">
        <v>69</v>
      </c>
      <c r="D12" s="13">
        <v>52778239.659999996</v>
      </c>
      <c r="E12" s="37">
        <v>52814139.659999996</v>
      </c>
      <c r="F12" s="40">
        <v>13416755.960000001</v>
      </c>
      <c r="G12" s="17">
        <f t="shared" si="0"/>
        <v>0.2542099934827573</v>
      </c>
      <c r="H12" s="22">
        <f t="shared" si="1"/>
        <v>0.25403719622003973</v>
      </c>
    </row>
    <row r="13" spans="1:8" s="20" customFormat="1" ht="19.5" customHeight="1" x14ac:dyDescent="0.25">
      <c r="A13" s="8" t="s">
        <v>84</v>
      </c>
      <c r="B13" s="28" t="s">
        <v>64</v>
      </c>
      <c r="C13" s="29" t="s">
        <v>77</v>
      </c>
      <c r="D13" s="13"/>
      <c r="E13" s="37">
        <v>583642.28</v>
      </c>
      <c r="F13" s="40">
        <v>583642.28</v>
      </c>
      <c r="G13" s="17" t="e">
        <f t="shared" si="0"/>
        <v>#DIV/0!</v>
      </c>
      <c r="H13" s="22">
        <f t="shared" si="1"/>
        <v>1</v>
      </c>
    </row>
    <row r="14" spans="1:8" s="20" customFormat="1" x14ac:dyDescent="0.25">
      <c r="A14" s="8" t="s">
        <v>49</v>
      </c>
      <c r="B14" s="28" t="s">
        <v>64</v>
      </c>
      <c r="C14" s="29" t="s">
        <v>70</v>
      </c>
      <c r="D14" s="13">
        <v>1000000</v>
      </c>
      <c r="E14" s="37">
        <v>1000000</v>
      </c>
      <c r="F14" s="40">
        <v>0</v>
      </c>
      <c r="G14" s="17">
        <f t="shared" si="0"/>
        <v>0</v>
      </c>
      <c r="H14" s="22">
        <f t="shared" si="1"/>
        <v>0</v>
      </c>
    </row>
    <row r="15" spans="1:8" s="20" customFormat="1" x14ac:dyDescent="0.25">
      <c r="A15" s="8" t="s">
        <v>48</v>
      </c>
      <c r="B15" s="28" t="s">
        <v>64</v>
      </c>
      <c r="C15" s="29" t="s">
        <v>71</v>
      </c>
      <c r="D15" s="13">
        <v>288838859.81</v>
      </c>
      <c r="E15" s="37">
        <v>290196732.74000001</v>
      </c>
      <c r="F15" s="40">
        <v>60324492.619999997</v>
      </c>
      <c r="G15" s="17">
        <f t="shared" si="0"/>
        <v>0.2088517198124997</v>
      </c>
      <c r="H15" s="22">
        <f t="shared" si="1"/>
        <v>0.2078744720880347</v>
      </c>
    </row>
    <row r="16" spans="1:8" s="20" customFormat="1" x14ac:dyDescent="0.25">
      <c r="A16" s="7" t="s">
        <v>47</v>
      </c>
      <c r="B16" s="26" t="s">
        <v>65</v>
      </c>
      <c r="C16" s="27"/>
      <c r="D16" s="12">
        <f>D17</f>
        <v>4903300</v>
      </c>
      <c r="E16" s="12">
        <f>E17</f>
        <v>4903300</v>
      </c>
      <c r="F16" s="12">
        <f>F17</f>
        <v>1225800</v>
      </c>
      <c r="G16" s="16">
        <f>F16/D16</f>
        <v>0.24999490139293945</v>
      </c>
      <c r="H16" s="21">
        <f>F16/E16</f>
        <v>0.24999490139293945</v>
      </c>
    </row>
    <row r="17" spans="1:8" s="20" customFormat="1" x14ac:dyDescent="0.25">
      <c r="A17" s="8" t="s">
        <v>46</v>
      </c>
      <c r="B17" s="28" t="s">
        <v>65</v>
      </c>
      <c r="C17" s="29" t="s">
        <v>66</v>
      </c>
      <c r="D17" s="13">
        <v>4903300</v>
      </c>
      <c r="E17" s="37">
        <v>4903300</v>
      </c>
      <c r="F17" s="40">
        <v>1225800</v>
      </c>
      <c r="G17" s="17">
        <f>F17/D17</f>
        <v>0.24999490139293945</v>
      </c>
      <c r="H17" s="22">
        <f>F17/E17</f>
        <v>0.24999490139293945</v>
      </c>
    </row>
    <row r="18" spans="1:8" s="20" customFormat="1" ht="31.5" x14ac:dyDescent="0.25">
      <c r="A18" s="7" t="s">
        <v>45</v>
      </c>
      <c r="B18" s="26" t="s">
        <v>66</v>
      </c>
      <c r="C18" s="27"/>
      <c r="D18" s="12">
        <f>SUM(D19:D21)</f>
        <v>8128187.5</v>
      </c>
      <c r="E18" s="12">
        <f>SUM(E19:E21)</f>
        <v>8528187.5</v>
      </c>
      <c r="F18" s="12">
        <f>SUM(F19:F21)</f>
        <v>1857607.3499999999</v>
      </c>
      <c r="G18" s="16">
        <f>F18/D18</f>
        <v>0.22853893933918229</v>
      </c>
      <c r="H18" s="21">
        <f>F18/E18</f>
        <v>0.21781971257081295</v>
      </c>
    </row>
    <row r="19" spans="1:8" s="20" customFormat="1" x14ac:dyDescent="0.25">
      <c r="A19" s="8" t="s">
        <v>44</v>
      </c>
      <c r="B19" s="28" t="s">
        <v>66</v>
      </c>
      <c r="C19" s="29" t="s">
        <v>67</v>
      </c>
      <c r="D19" s="13">
        <v>7687800</v>
      </c>
      <c r="E19" s="38">
        <v>7687800</v>
      </c>
      <c r="F19" s="40">
        <v>1855534.91</v>
      </c>
      <c r="G19" s="17">
        <f>F19/D19</f>
        <v>0.24136097583183744</v>
      </c>
      <c r="H19" s="22">
        <f>F19/E19</f>
        <v>0.24136097583183744</v>
      </c>
    </row>
    <row r="20" spans="1:8" s="20" customFormat="1" ht="31.5" x14ac:dyDescent="0.25">
      <c r="A20" s="8" t="s">
        <v>43</v>
      </c>
      <c r="B20" s="28" t="s">
        <v>66</v>
      </c>
      <c r="C20" s="29" t="s">
        <v>73</v>
      </c>
      <c r="D20" s="13">
        <v>111800</v>
      </c>
      <c r="E20" s="38">
        <v>511800</v>
      </c>
      <c r="F20" s="40">
        <v>0</v>
      </c>
      <c r="G20" s="17">
        <f t="shared" ref="G20:G21" si="2">F20/D20</f>
        <v>0</v>
      </c>
      <c r="H20" s="22">
        <v>0</v>
      </c>
    </row>
    <row r="21" spans="1:8" s="20" customFormat="1" ht="31.5" x14ac:dyDescent="0.25">
      <c r="A21" s="8" t="s">
        <v>42</v>
      </c>
      <c r="B21" s="28" t="s">
        <v>66</v>
      </c>
      <c r="C21" s="29" t="s">
        <v>74</v>
      </c>
      <c r="D21" s="13">
        <v>328587.5</v>
      </c>
      <c r="E21" s="38">
        <v>328587.5</v>
      </c>
      <c r="F21" s="40">
        <v>2072.44</v>
      </c>
      <c r="G21" s="17">
        <f t="shared" si="2"/>
        <v>6.3071175866397837E-3</v>
      </c>
      <c r="H21" s="22">
        <f t="shared" ref="H21" si="3">F21/E21</f>
        <v>6.3071175866397837E-3</v>
      </c>
    </row>
    <row r="22" spans="1:8" s="20" customFormat="1" x14ac:dyDescent="0.25">
      <c r="A22" s="7" t="s">
        <v>41</v>
      </c>
      <c r="B22" s="26" t="s">
        <v>67</v>
      </c>
      <c r="C22" s="27"/>
      <c r="D22" s="12">
        <f>SUM(D23:D28)</f>
        <v>567891338.17999995</v>
      </c>
      <c r="E22" s="12">
        <f>SUM(E23:E28)</f>
        <v>631333887.62</v>
      </c>
      <c r="F22" s="12">
        <f>SUM(F23:F28)</f>
        <v>52544108.109999999</v>
      </c>
      <c r="G22" s="16">
        <f>F22/D22</f>
        <v>9.2524933164846959E-2</v>
      </c>
      <c r="H22" s="21">
        <f>F22/E22</f>
        <v>8.3227130905455707E-2</v>
      </c>
    </row>
    <row r="23" spans="1:8" s="20" customFormat="1" x14ac:dyDescent="0.25">
      <c r="A23" s="8" t="s">
        <v>40</v>
      </c>
      <c r="B23" s="28" t="s">
        <v>67</v>
      </c>
      <c r="C23" s="29" t="s">
        <v>64</v>
      </c>
      <c r="D23" s="13">
        <v>32107374</v>
      </c>
      <c r="E23" s="38">
        <v>36364254.920000002</v>
      </c>
      <c r="F23" s="40">
        <v>1800877.57</v>
      </c>
      <c r="G23" s="17">
        <f>F23/D23</f>
        <v>5.6089220189729623E-2</v>
      </c>
      <c r="H23" s="22">
        <f>F23/E23</f>
        <v>4.9523290768967033E-2</v>
      </c>
    </row>
    <row r="24" spans="1:8" s="20" customFormat="1" x14ac:dyDescent="0.25">
      <c r="A24" s="8" t="s">
        <v>39</v>
      </c>
      <c r="B24" s="28" t="s">
        <v>67</v>
      </c>
      <c r="C24" s="29" t="s">
        <v>68</v>
      </c>
      <c r="D24" s="13">
        <v>44411700</v>
      </c>
      <c r="E24" s="38">
        <v>44411700</v>
      </c>
      <c r="F24" s="40">
        <v>4452693.16</v>
      </c>
      <c r="G24" s="17">
        <f t="shared" ref="G24" si="4">F24/D24</f>
        <v>0.10025946225881918</v>
      </c>
      <c r="H24" s="22">
        <f t="shared" ref="H24" si="5">F24/E24</f>
        <v>0.10025946225881918</v>
      </c>
    </row>
    <row r="25" spans="1:8" s="20" customFormat="1" x14ac:dyDescent="0.25">
      <c r="A25" s="8" t="s">
        <v>38</v>
      </c>
      <c r="B25" s="28" t="s">
        <v>67</v>
      </c>
      <c r="C25" s="29" t="s">
        <v>75</v>
      </c>
      <c r="D25" s="13">
        <v>98034480</v>
      </c>
      <c r="E25" s="38">
        <v>98034480</v>
      </c>
      <c r="F25" s="40">
        <v>12105241.43</v>
      </c>
      <c r="G25" s="17">
        <f t="shared" ref="G25:G28" si="6">F25/D25</f>
        <v>0.12347942713624839</v>
      </c>
      <c r="H25" s="22">
        <f t="shared" ref="H25:H28" si="7">F25/E25</f>
        <v>0.12347942713624839</v>
      </c>
    </row>
    <row r="26" spans="1:8" s="20" customFormat="1" x14ac:dyDescent="0.25">
      <c r="A26" s="8" t="s">
        <v>37</v>
      </c>
      <c r="B26" s="28" t="s">
        <v>67</v>
      </c>
      <c r="C26" s="29" t="s">
        <v>72</v>
      </c>
      <c r="D26" s="13">
        <v>343601982.31999999</v>
      </c>
      <c r="E26" s="38">
        <v>402405650.83999997</v>
      </c>
      <c r="F26" s="40">
        <v>26128991.010000002</v>
      </c>
      <c r="G26" s="17">
        <f t="shared" si="6"/>
        <v>7.6044354673326098E-2</v>
      </c>
      <c r="H26" s="22">
        <f t="shared" si="7"/>
        <v>6.4931968414104396E-2</v>
      </c>
    </row>
    <row r="27" spans="1:8" s="20" customFormat="1" x14ac:dyDescent="0.25">
      <c r="A27" s="8" t="s">
        <v>36</v>
      </c>
      <c r="B27" s="28" t="s">
        <v>67</v>
      </c>
      <c r="C27" s="29" t="s">
        <v>73</v>
      </c>
      <c r="D27" s="13">
        <v>10919982</v>
      </c>
      <c r="E27" s="38">
        <v>11286132</v>
      </c>
      <c r="F27" s="40">
        <v>2160009.33</v>
      </c>
      <c r="G27" s="17">
        <f t="shared" si="6"/>
        <v>0.1978033782473268</v>
      </c>
      <c r="H27" s="22">
        <f t="shared" si="7"/>
        <v>0.19138614806206414</v>
      </c>
    </row>
    <row r="28" spans="1:8" s="20" customFormat="1" x14ac:dyDescent="0.25">
      <c r="A28" s="8" t="s">
        <v>35</v>
      </c>
      <c r="B28" s="28" t="s">
        <v>67</v>
      </c>
      <c r="C28" s="29" t="s">
        <v>76</v>
      </c>
      <c r="D28" s="13">
        <v>38815819.859999999</v>
      </c>
      <c r="E28" s="38">
        <v>38831669.859999999</v>
      </c>
      <c r="F28" s="40">
        <v>5896295.6100000003</v>
      </c>
      <c r="G28" s="17">
        <f t="shared" si="6"/>
        <v>0.15190444595184702</v>
      </c>
      <c r="H28" s="22">
        <f t="shared" si="7"/>
        <v>0.1518424428117035</v>
      </c>
    </row>
    <row r="29" spans="1:8" s="20" customFormat="1" x14ac:dyDescent="0.25">
      <c r="A29" s="7" t="s">
        <v>34</v>
      </c>
      <c r="B29" s="26" t="s">
        <v>68</v>
      </c>
      <c r="C29" s="27"/>
      <c r="D29" s="12">
        <f>SUM(D30:D33)</f>
        <v>657161128.28999996</v>
      </c>
      <c r="E29" s="12">
        <f>SUM(E30:E33)</f>
        <v>711499813.56999993</v>
      </c>
      <c r="F29" s="12">
        <f>SUM(F30:F33)</f>
        <v>74890854.900000006</v>
      </c>
      <c r="G29" s="16">
        <f>F29/D29</f>
        <v>0.11396117584567672</v>
      </c>
      <c r="H29" s="21">
        <f>F29/E29</f>
        <v>0.10525772947743994</v>
      </c>
    </row>
    <row r="30" spans="1:8" s="20" customFormat="1" x14ac:dyDescent="0.25">
      <c r="A30" s="8" t="s">
        <v>33</v>
      </c>
      <c r="B30" s="28" t="s">
        <v>68</v>
      </c>
      <c r="C30" s="31" t="s">
        <v>64</v>
      </c>
      <c r="D30" s="13">
        <v>238603202.63</v>
      </c>
      <c r="E30" s="38">
        <v>200220291.31999999</v>
      </c>
      <c r="F30" s="40">
        <v>26015319.120000001</v>
      </c>
      <c r="G30" s="17">
        <f>F30/D30</f>
        <v>0.10903172645315135</v>
      </c>
      <c r="H30" s="22">
        <f>F30/E30</f>
        <v>0.12993347951143117</v>
      </c>
    </row>
    <row r="31" spans="1:8" s="20" customFormat="1" x14ac:dyDescent="0.25">
      <c r="A31" s="8" t="s">
        <v>32</v>
      </c>
      <c r="B31" s="28" t="s">
        <v>68</v>
      </c>
      <c r="C31" s="31" t="s">
        <v>65</v>
      </c>
      <c r="D31" s="13">
        <v>336172933.43000001</v>
      </c>
      <c r="E31" s="38">
        <v>401748502.74000001</v>
      </c>
      <c r="F31" s="40">
        <v>38457817.090000004</v>
      </c>
      <c r="G31" s="17">
        <f t="shared" ref="G31" si="8">F31/D31</f>
        <v>0.11439890980398612</v>
      </c>
      <c r="H31" s="22">
        <f t="shared" ref="H31" si="9">F31/E31</f>
        <v>9.5726099357459932E-2</v>
      </c>
    </row>
    <row r="32" spans="1:8" s="20" customFormat="1" x14ac:dyDescent="0.25">
      <c r="A32" s="8" t="s">
        <v>31</v>
      </c>
      <c r="B32" s="28" t="s">
        <v>68</v>
      </c>
      <c r="C32" s="31" t="s">
        <v>66</v>
      </c>
      <c r="D32" s="13">
        <v>60859992.229999997</v>
      </c>
      <c r="E32" s="38">
        <v>88006019.510000005</v>
      </c>
      <c r="F32" s="40">
        <v>4839175.99</v>
      </c>
      <c r="G32" s="17">
        <f t="shared" ref="G32:G33" si="10">F32/D32</f>
        <v>7.9513253496844891E-2</v>
      </c>
      <c r="H32" s="22">
        <f t="shared" ref="H32:H33" si="11">F32/E32</f>
        <v>5.4986874954049379E-2</v>
      </c>
    </row>
    <row r="33" spans="1:8" s="20" customFormat="1" x14ac:dyDescent="0.25">
      <c r="A33" s="8" t="s">
        <v>30</v>
      </c>
      <c r="B33" s="28" t="s">
        <v>68</v>
      </c>
      <c r="C33" s="31" t="s">
        <v>68</v>
      </c>
      <c r="D33" s="13">
        <v>21525000</v>
      </c>
      <c r="E33" s="38">
        <v>21525000</v>
      </c>
      <c r="F33" s="40">
        <v>5578542.7000000002</v>
      </c>
      <c r="G33" s="17">
        <f t="shared" si="10"/>
        <v>0.25916574680603949</v>
      </c>
      <c r="H33" s="22">
        <f t="shared" si="11"/>
        <v>0.25916574680603949</v>
      </c>
    </row>
    <row r="34" spans="1:8" s="20" customFormat="1" x14ac:dyDescent="0.25">
      <c r="A34" s="7" t="s">
        <v>29</v>
      </c>
      <c r="B34" s="26" t="s">
        <v>69</v>
      </c>
      <c r="C34" s="32"/>
      <c r="D34" s="12">
        <f>D35</f>
        <v>30934900</v>
      </c>
      <c r="E34" s="12">
        <f>E35</f>
        <v>58040334.890000001</v>
      </c>
      <c r="F34" s="12">
        <f>F35</f>
        <v>0</v>
      </c>
      <c r="G34" s="16">
        <f>F34/D34</f>
        <v>0</v>
      </c>
      <c r="H34" s="21">
        <f>F34/E34</f>
        <v>0</v>
      </c>
    </row>
    <row r="35" spans="1:8" s="20" customFormat="1" x14ac:dyDescent="0.25">
      <c r="A35" s="8" t="s">
        <v>28</v>
      </c>
      <c r="B35" s="28" t="s">
        <v>69</v>
      </c>
      <c r="C35" s="31" t="s">
        <v>68</v>
      </c>
      <c r="D35" s="13">
        <v>30934900</v>
      </c>
      <c r="E35" s="38">
        <v>58040334.890000001</v>
      </c>
      <c r="F35" s="40">
        <v>0</v>
      </c>
      <c r="G35" s="17">
        <f>F35/D35</f>
        <v>0</v>
      </c>
      <c r="H35" s="22">
        <f>F35/E35</f>
        <v>0</v>
      </c>
    </row>
    <row r="36" spans="1:8" s="20" customFormat="1" x14ac:dyDescent="0.25">
      <c r="A36" s="7" t="s">
        <v>27</v>
      </c>
      <c r="B36" s="26" t="s">
        <v>77</v>
      </c>
      <c r="C36" s="32"/>
      <c r="D36" s="12">
        <f>SUM(D37:D41)</f>
        <v>2534093969.2000003</v>
      </c>
      <c r="E36" s="12">
        <f>SUM(E37:E41)</f>
        <v>2539739762.5500002</v>
      </c>
      <c r="F36" s="12">
        <f>SUM(F37:F41)</f>
        <v>467533363.38000005</v>
      </c>
      <c r="G36" s="16">
        <f>F36/D36</f>
        <v>0.18449724795627756</v>
      </c>
      <c r="H36" s="21">
        <f>F36/E36</f>
        <v>0.18408711407131645</v>
      </c>
    </row>
    <row r="37" spans="1:8" s="20" customFormat="1" x14ac:dyDescent="0.25">
      <c r="A37" s="8" t="s">
        <v>26</v>
      </c>
      <c r="B37" s="28" t="s">
        <v>77</v>
      </c>
      <c r="C37" s="31" t="s">
        <v>64</v>
      </c>
      <c r="D37" s="33">
        <v>505468830.42000002</v>
      </c>
      <c r="E37" s="38">
        <v>506326595.33999997</v>
      </c>
      <c r="F37" s="40">
        <v>92901787.239999995</v>
      </c>
      <c r="G37" s="17">
        <f>F37/D37</f>
        <v>0.18379330563826618</v>
      </c>
      <c r="H37" s="22">
        <f>F37/E37</f>
        <v>0.18348194247552044</v>
      </c>
    </row>
    <row r="38" spans="1:8" s="20" customFormat="1" x14ac:dyDescent="0.25">
      <c r="A38" s="8" t="s">
        <v>25</v>
      </c>
      <c r="B38" s="28" t="s">
        <v>77</v>
      </c>
      <c r="C38" s="31" t="s">
        <v>65</v>
      </c>
      <c r="D38" s="33">
        <v>1672733658.9000001</v>
      </c>
      <c r="E38" s="38">
        <v>1674642088.1600001</v>
      </c>
      <c r="F38" s="40">
        <v>305130511.18000001</v>
      </c>
      <c r="G38" s="17">
        <f t="shared" ref="G38:G41" si="12">F38/D38</f>
        <v>0.1824142830847654</v>
      </c>
      <c r="H38" s="22">
        <f t="shared" ref="H38:H41" si="13">F38/E38</f>
        <v>0.18220640299042035</v>
      </c>
    </row>
    <row r="39" spans="1:8" s="20" customFormat="1" x14ac:dyDescent="0.25">
      <c r="A39" s="8" t="s">
        <v>24</v>
      </c>
      <c r="B39" s="28" t="s">
        <v>77</v>
      </c>
      <c r="C39" s="31" t="s">
        <v>66</v>
      </c>
      <c r="D39" s="33">
        <v>208353521.66999999</v>
      </c>
      <c r="E39" s="38">
        <v>208585846.06999999</v>
      </c>
      <c r="F39" s="40">
        <v>40091659.159999996</v>
      </c>
      <c r="G39" s="17">
        <f t="shared" si="12"/>
        <v>0.19242131756956349</v>
      </c>
      <c r="H39" s="22">
        <f t="shared" si="13"/>
        <v>0.19220699733646121</v>
      </c>
    </row>
    <row r="40" spans="1:8" s="20" customFormat="1" x14ac:dyDescent="0.25">
      <c r="A40" s="8" t="s">
        <v>23</v>
      </c>
      <c r="B40" s="28" t="s">
        <v>77</v>
      </c>
      <c r="C40" s="31" t="s">
        <v>77</v>
      </c>
      <c r="D40" s="33">
        <v>17438270.640000001</v>
      </c>
      <c r="E40" s="38">
        <v>19753552.16</v>
      </c>
      <c r="F40" s="40">
        <v>6150600</v>
      </c>
      <c r="G40" s="17">
        <f t="shared" si="12"/>
        <v>0.35270699296819719</v>
      </c>
      <c r="H40" s="22">
        <f t="shared" si="13"/>
        <v>0.31136678356284048</v>
      </c>
    </row>
    <row r="41" spans="1:8" s="20" customFormat="1" x14ac:dyDescent="0.25">
      <c r="A41" s="8" t="s">
        <v>22</v>
      </c>
      <c r="B41" s="28" t="s">
        <v>77</v>
      </c>
      <c r="C41" s="31" t="s">
        <v>72</v>
      </c>
      <c r="D41" s="33">
        <v>130099687.56999999</v>
      </c>
      <c r="E41" s="38">
        <v>130431680.81999999</v>
      </c>
      <c r="F41" s="40">
        <v>23258805.800000001</v>
      </c>
      <c r="G41" s="17">
        <f t="shared" si="12"/>
        <v>0.17877679980965078</v>
      </c>
      <c r="H41" s="22">
        <f t="shared" si="13"/>
        <v>0.17832175169235087</v>
      </c>
    </row>
    <row r="42" spans="1:8" s="20" customFormat="1" x14ac:dyDescent="0.25">
      <c r="A42" s="7" t="s">
        <v>21</v>
      </c>
      <c r="B42" s="26" t="s">
        <v>75</v>
      </c>
      <c r="C42" s="32"/>
      <c r="D42" s="12">
        <f>SUM(D43:D44)</f>
        <v>227650165.41999999</v>
      </c>
      <c r="E42" s="12">
        <f>SUM(E43:E44)</f>
        <v>242532542.43000001</v>
      </c>
      <c r="F42" s="12">
        <f>SUM(F43:F44)</f>
        <v>46139993.859999999</v>
      </c>
      <c r="G42" s="16">
        <f t="shared" ref="G42:G48" si="14">F42/D42</f>
        <v>0.2026793776972429</v>
      </c>
      <c r="H42" s="21">
        <f t="shared" ref="H42:H48" si="15">F42/E42</f>
        <v>0.19024248621529613</v>
      </c>
    </row>
    <row r="43" spans="1:8" s="20" customFormat="1" x14ac:dyDescent="0.25">
      <c r="A43" s="8" t="s">
        <v>20</v>
      </c>
      <c r="B43" s="28" t="s">
        <v>75</v>
      </c>
      <c r="C43" s="31" t="s">
        <v>64</v>
      </c>
      <c r="D43" s="33">
        <v>218581665.41999999</v>
      </c>
      <c r="E43" s="38">
        <v>233431305.93000001</v>
      </c>
      <c r="F43" s="40">
        <v>42714012.100000001</v>
      </c>
      <c r="G43" s="17">
        <f t="shared" si="14"/>
        <v>0.19541443248648482</v>
      </c>
      <c r="H43" s="22">
        <f t="shared" si="15"/>
        <v>0.18298322039464932</v>
      </c>
    </row>
    <row r="44" spans="1:8" s="20" customFormat="1" x14ac:dyDescent="0.25">
      <c r="A44" s="8" t="s">
        <v>19</v>
      </c>
      <c r="B44" s="28" t="s">
        <v>75</v>
      </c>
      <c r="C44" s="31" t="s">
        <v>67</v>
      </c>
      <c r="D44" s="33">
        <v>9068500</v>
      </c>
      <c r="E44" s="38">
        <v>9101236.5</v>
      </c>
      <c r="F44" s="40">
        <v>3425981.76</v>
      </c>
      <c r="G44" s="17">
        <f t="shared" si="14"/>
        <v>0.37778924408667364</v>
      </c>
      <c r="H44" s="22">
        <f t="shared" si="15"/>
        <v>0.37643036306110711</v>
      </c>
    </row>
    <row r="45" spans="1:8" s="20" customFormat="1" ht="17.25" customHeight="1" x14ac:dyDescent="0.25">
      <c r="A45" s="7" t="s">
        <v>18</v>
      </c>
      <c r="B45" s="26" t="s">
        <v>72</v>
      </c>
      <c r="C45" s="32"/>
      <c r="D45" s="12">
        <f>D46</f>
        <v>2833500</v>
      </c>
      <c r="E45" s="12">
        <f>E46</f>
        <v>2833500</v>
      </c>
      <c r="F45" s="12">
        <f>F46</f>
        <v>8500</v>
      </c>
      <c r="G45" s="16">
        <f t="shared" si="14"/>
        <v>2.9998235397917768E-3</v>
      </c>
      <c r="H45" s="21">
        <f t="shared" si="15"/>
        <v>2.9998235397917768E-3</v>
      </c>
    </row>
    <row r="46" spans="1:8" s="20" customFormat="1" x14ac:dyDescent="0.25">
      <c r="A46" s="8" t="s">
        <v>17</v>
      </c>
      <c r="B46" s="28" t="s">
        <v>72</v>
      </c>
      <c r="C46" s="31" t="s">
        <v>72</v>
      </c>
      <c r="D46" s="13">
        <v>2833500</v>
      </c>
      <c r="E46" s="38">
        <v>2833500</v>
      </c>
      <c r="F46" s="40">
        <v>8500</v>
      </c>
      <c r="G46" s="17">
        <f t="shared" si="14"/>
        <v>2.9998235397917768E-3</v>
      </c>
      <c r="H46" s="22">
        <f t="shared" si="15"/>
        <v>2.9998235397917768E-3</v>
      </c>
    </row>
    <row r="47" spans="1:8" s="20" customFormat="1" x14ac:dyDescent="0.25">
      <c r="A47" s="7" t="s">
        <v>16</v>
      </c>
      <c r="B47" s="26" t="s">
        <v>73</v>
      </c>
      <c r="C47" s="32"/>
      <c r="D47" s="12">
        <f>SUM(D48:D51)</f>
        <v>38066552.629999995</v>
      </c>
      <c r="E47" s="12">
        <f>SUM(E48:E51)</f>
        <v>76896752.629999995</v>
      </c>
      <c r="F47" s="12">
        <f>SUM(F48:F51)</f>
        <v>9639275.6699999999</v>
      </c>
      <c r="G47" s="16">
        <f t="shared" si="14"/>
        <v>0.25322166059248957</v>
      </c>
      <c r="H47" s="21">
        <f t="shared" si="15"/>
        <v>0.1253534816532603</v>
      </c>
    </row>
    <row r="48" spans="1:8" s="20" customFormat="1" x14ac:dyDescent="0.25">
      <c r="A48" s="8" t="s">
        <v>15</v>
      </c>
      <c r="B48" s="28" t="s">
        <v>73</v>
      </c>
      <c r="C48" s="31" t="s">
        <v>64</v>
      </c>
      <c r="D48" s="33">
        <v>8292900</v>
      </c>
      <c r="E48" s="38">
        <v>8292900</v>
      </c>
      <c r="F48" s="40">
        <v>1990065</v>
      </c>
      <c r="G48" s="17">
        <f t="shared" si="14"/>
        <v>0.23997214484679666</v>
      </c>
      <c r="H48" s="22">
        <f t="shared" si="15"/>
        <v>0.23997214484679666</v>
      </c>
    </row>
    <row r="49" spans="1:8" s="20" customFormat="1" x14ac:dyDescent="0.25">
      <c r="A49" s="8" t="s">
        <v>14</v>
      </c>
      <c r="B49" s="28" t="s">
        <v>73</v>
      </c>
      <c r="C49" s="31" t="s">
        <v>66</v>
      </c>
      <c r="D49" s="33">
        <v>4027600</v>
      </c>
      <c r="E49" s="38">
        <v>43027600</v>
      </c>
      <c r="F49" s="40">
        <v>2727417</v>
      </c>
      <c r="G49" s="17">
        <f t="shared" ref="G49:G51" si="16">F49/D49</f>
        <v>0.67718169629556069</v>
      </c>
      <c r="H49" s="22">
        <f t="shared" ref="H49:H51" si="17">F49/E49</f>
        <v>6.3387616320687193E-2</v>
      </c>
    </row>
    <row r="50" spans="1:8" s="20" customFormat="1" x14ac:dyDescent="0.25">
      <c r="A50" s="8" t="s">
        <v>13</v>
      </c>
      <c r="B50" s="28" t="s">
        <v>73</v>
      </c>
      <c r="C50" s="31" t="s">
        <v>67</v>
      </c>
      <c r="D50" s="33">
        <v>24866052.629999999</v>
      </c>
      <c r="E50" s="38">
        <v>23196252.629999999</v>
      </c>
      <c r="F50" s="40">
        <v>4921793.67</v>
      </c>
      <c r="G50" s="17">
        <f t="shared" si="16"/>
        <v>0.19793224695672174</v>
      </c>
      <c r="H50" s="22">
        <f t="shared" si="17"/>
        <v>0.2121805512513941</v>
      </c>
    </row>
    <row r="51" spans="1:8" s="20" customFormat="1" x14ac:dyDescent="0.25">
      <c r="A51" s="8" t="s">
        <v>12</v>
      </c>
      <c r="B51" s="28" t="s">
        <v>73</v>
      </c>
      <c r="C51" s="31" t="s">
        <v>69</v>
      </c>
      <c r="D51" s="33">
        <v>880000</v>
      </c>
      <c r="E51" s="38">
        <v>2380000</v>
      </c>
      <c r="F51" s="40">
        <v>0</v>
      </c>
      <c r="G51" s="17">
        <f t="shared" si="16"/>
        <v>0</v>
      </c>
      <c r="H51" s="22">
        <f t="shared" si="17"/>
        <v>0</v>
      </c>
    </row>
    <row r="52" spans="1:8" s="20" customFormat="1" x14ac:dyDescent="0.25">
      <c r="A52" s="7" t="s">
        <v>11</v>
      </c>
      <c r="B52" s="26" t="s">
        <v>70</v>
      </c>
      <c r="C52" s="32"/>
      <c r="D52" s="12">
        <f>SUM(D53:D56)</f>
        <v>198279436.85000002</v>
      </c>
      <c r="E52" s="12">
        <f>SUM(E53:E56)</f>
        <v>205114606.84999999</v>
      </c>
      <c r="F52" s="12">
        <f>SUM(F53:F56)</f>
        <v>45807442.060000002</v>
      </c>
      <c r="G52" s="16">
        <f>F52/D52</f>
        <v>0.23102467299548413</v>
      </c>
      <c r="H52" s="21">
        <f>F52/E52</f>
        <v>0.22332608468737147</v>
      </c>
    </row>
    <row r="53" spans="1:8" s="20" customFormat="1" x14ac:dyDescent="0.25">
      <c r="A53" s="8" t="s">
        <v>10</v>
      </c>
      <c r="B53" s="28" t="s">
        <v>70</v>
      </c>
      <c r="C53" s="31" t="s">
        <v>64</v>
      </c>
      <c r="D53" s="33">
        <v>40376627.579999998</v>
      </c>
      <c r="E53" s="38">
        <v>40872493.640000001</v>
      </c>
      <c r="F53" s="40">
        <v>9740146.8399999999</v>
      </c>
      <c r="G53" s="17">
        <f>F53/D53</f>
        <v>0.24123230254189545</v>
      </c>
      <c r="H53" s="22">
        <f>F53/E53</f>
        <v>0.23830566653921437</v>
      </c>
    </row>
    <row r="54" spans="1:8" s="20" customFormat="1" x14ac:dyDescent="0.25">
      <c r="A54" s="8" t="s">
        <v>9</v>
      </c>
      <c r="B54" s="28" t="s">
        <v>70</v>
      </c>
      <c r="C54" s="31" t="s">
        <v>65</v>
      </c>
      <c r="D54" s="33">
        <v>3730900</v>
      </c>
      <c r="E54" s="38">
        <v>3571119.42</v>
      </c>
      <c r="F54" s="40">
        <v>721202.3</v>
      </c>
      <c r="G54" s="17">
        <f t="shared" ref="G54" si="18">F54/D54</f>
        <v>0.1933051810555094</v>
      </c>
      <c r="H54" s="22">
        <f t="shared" ref="H54" si="19">F54/E54</f>
        <v>0.20195412563380477</v>
      </c>
    </row>
    <row r="55" spans="1:8" s="20" customFormat="1" x14ac:dyDescent="0.25">
      <c r="A55" s="8" t="s">
        <v>8</v>
      </c>
      <c r="B55" s="28" t="s">
        <v>70</v>
      </c>
      <c r="C55" s="31" t="s">
        <v>66</v>
      </c>
      <c r="D55" s="33">
        <v>147194909.27000001</v>
      </c>
      <c r="E55" s="38">
        <v>153693993.78999999</v>
      </c>
      <c r="F55" s="40">
        <v>33593769.920000002</v>
      </c>
      <c r="G55" s="17">
        <f t="shared" ref="G55:G56" si="20">F55/D55</f>
        <v>0.22822643858137009</v>
      </c>
      <c r="H55" s="22">
        <f t="shared" ref="H55:H56" si="21">F55/E55</f>
        <v>0.21857568465493127</v>
      </c>
    </row>
    <row r="56" spans="1:8" s="20" customFormat="1" x14ac:dyDescent="0.25">
      <c r="A56" s="8" t="s">
        <v>7</v>
      </c>
      <c r="B56" s="28" t="s">
        <v>70</v>
      </c>
      <c r="C56" s="31" t="s">
        <v>68</v>
      </c>
      <c r="D56" s="33">
        <v>6977000</v>
      </c>
      <c r="E56" s="38">
        <v>6977000</v>
      </c>
      <c r="F56" s="40">
        <v>1752323</v>
      </c>
      <c r="G56" s="17">
        <f t="shared" si="20"/>
        <v>0.25115708757345562</v>
      </c>
      <c r="H56" s="22">
        <f t="shared" si="21"/>
        <v>0.25115708757345562</v>
      </c>
    </row>
    <row r="57" spans="1:8" s="20" customFormat="1" x14ac:dyDescent="0.25">
      <c r="A57" s="7" t="s">
        <v>6</v>
      </c>
      <c r="B57" s="26" t="s">
        <v>76</v>
      </c>
      <c r="C57" s="32"/>
      <c r="D57" s="12">
        <f>D58</f>
        <v>8193300</v>
      </c>
      <c r="E57" s="12">
        <f>E58</f>
        <v>8193300</v>
      </c>
      <c r="F57" s="12">
        <f>F58</f>
        <v>2773755.44</v>
      </c>
      <c r="G57" s="16">
        <f t="shared" ref="G57:G64" si="22">F57/D57</f>
        <v>0.33853947005480084</v>
      </c>
      <c r="H57" s="21">
        <f t="shared" ref="H57:H64" si="23">F57/E57</f>
        <v>0.33853947005480084</v>
      </c>
    </row>
    <row r="58" spans="1:8" s="20" customFormat="1" x14ac:dyDescent="0.25">
      <c r="A58" s="8" t="s">
        <v>5</v>
      </c>
      <c r="B58" s="28" t="s">
        <v>76</v>
      </c>
      <c r="C58" s="31" t="s">
        <v>67</v>
      </c>
      <c r="D58" s="13">
        <v>8193300</v>
      </c>
      <c r="E58" s="38">
        <v>8193300</v>
      </c>
      <c r="F58" s="40">
        <v>2773755.44</v>
      </c>
      <c r="G58" s="17">
        <f t="shared" si="22"/>
        <v>0.33853947005480084</v>
      </c>
      <c r="H58" s="22">
        <f t="shared" si="23"/>
        <v>0.33853947005480084</v>
      </c>
    </row>
    <row r="59" spans="1:8" s="20" customFormat="1" ht="31.5" x14ac:dyDescent="0.25">
      <c r="A59" s="7" t="s">
        <v>4</v>
      </c>
      <c r="B59" s="26" t="s">
        <v>71</v>
      </c>
      <c r="C59" s="32"/>
      <c r="D59" s="12">
        <f>D60</f>
        <v>79000</v>
      </c>
      <c r="E59" s="12">
        <f>E60</f>
        <v>79000</v>
      </c>
      <c r="F59" s="12">
        <f>F60</f>
        <v>12700.71</v>
      </c>
      <c r="G59" s="16">
        <f t="shared" si="22"/>
        <v>0.16076848101265823</v>
      </c>
      <c r="H59" s="21">
        <f t="shared" si="23"/>
        <v>0.16076848101265823</v>
      </c>
    </row>
    <row r="60" spans="1:8" s="20" customFormat="1" ht="31.5" x14ac:dyDescent="0.25">
      <c r="A60" s="8" t="s">
        <v>3</v>
      </c>
      <c r="B60" s="28" t="s">
        <v>71</v>
      </c>
      <c r="C60" s="31" t="s">
        <v>64</v>
      </c>
      <c r="D60" s="13">
        <v>79000</v>
      </c>
      <c r="E60" s="38">
        <v>79000</v>
      </c>
      <c r="F60" s="40">
        <v>12700.71</v>
      </c>
      <c r="G60" s="17">
        <f t="shared" si="22"/>
        <v>0.16076848101265823</v>
      </c>
      <c r="H60" s="22">
        <f t="shared" si="23"/>
        <v>0.16076848101265823</v>
      </c>
    </row>
    <row r="61" spans="1:8" s="20" customFormat="1" ht="47.25" x14ac:dyDescent="0.25">
      <c r="A61" s="7" t="s">
        <v>2</v>
      </c>
      <c r="B61" s="26" t="s">
        <v>74</v>
      </c>
      <c r="C61" s="32"/>
      <c r="D61" s="12">
        <f>D62+D63</f>
        <v>332061840.04000002</v>
      </c>
      <c r="E61" s="12">
        <f>E62+E63</f>
        <v>338191433.04000002</v>
      </c>
      <c r="F61" s="12">
        <f>F62+F63</f>
        <v>67762293.969999999</v>
      </c>
      <c r="G61" s="16">
        <f t="shared" si="22"/>
        <v>0.20406528483320271</v>
      </c>
      <c r="H61" s="21">
        <f t="shared" si="23"/>
        <v>0.20036667801098712</v>
      </c>
    </row>
    <row r="62" spans="1:8" s="20" customFormat="1" ht="34.5" customHeight="1" x14ac:dyDescent="0.25">
      <c r="A62" s="8" t="s">
        <v>1</v>
      </c>
      <c r="B62" s="28" t="s">
        <v>74</v>
      </c>
      <c r="C62" s="29" t="s">
        <v>64</v>
      </c>
      <c r="D62" s="13">
        <v>290406300</v>
      </c>
      <c r="E62" s="38">
        <v>290370400</v>
      </c>
      <c r="F62" s="40">
        <v>65908370.049999997</v>
      </c>
      <c r="G62" s="17">
        <f t="shared" si="22"/>
        <v>0.22695227359048339</v>
      </c>
      <c r="H62" s="22">
        <f t="shared" si="23"/>
        <v>0.22698033287828234</v>
      </c>
    </row>
    <row r="63" spans="1:8" s="20" customFormat="1" x14ac:dyDescent="0.25">
      <c r="A63" s="8" t="s">
        <v>0</v>
      </c>
      <c r="B63" s="28" t="s">
        <v>74</v>
      </c>
      <c r="C63" s="29" t="s">
        <v>66</v>
      </c>
      <c r="D63" s="13">
        <v>41655540.039999999</v>
      </c>
      <c r="E63" s="38">
        <v>47821033.039999999</v>
      </c>
      <c r="F63" s="40">
        <v>1853923.92</v>
      </c>
      <c r="G63" s="17">
        <f t="shared" si="22"/>
        <v>4.4506058935252252E-2</v>
      </c>
      <c r="H63" s="22">
        <f t="shared" si="23"/>
        <v>3.8767960500754588E-2</v>
      </c>
    </row>
    <row r="64" spans="1:8" s="23" customFormat="1" x14ac:dyDescent="0.25">
      <c r="A64" s="11" t="s">
        <v>62</v>
      </c>
      <c r="B64" s="30" t="s">
        <v>63</v>
      </c>
      <c r="C64" s="25" t="s">
        <v>63</v>
      </c>
      <c r="D64" s="12">
        <f>D7+D16+D18+D22+D29+D34+D36+D42+D45+D47+D52+D57+D59+D61</f>
        <v>5131363262.5800009</v>
      </c>
      <c r="E64" s="12">
        <f>E7+E16+E18+E22+E29+E34+E36+E42+E45+E47+E52+E57+E59+E61</f>
        <v>5354425680.7600012</v>
      </c>
      <c r="F64" s="12">
        <f>F7+F16+F18+F22+F29+F34+F36+F42+F45+F47+F52+F57+F59+F61</f>
        <v>896794311.77000022</v>
      </c>
      <c r="G64" s="16">
        <f t="shared" si="22"/>
        <v>0.17476726278760871</v>
      </c>
      <c r="H64" s="21">
        <f t="shared" si="23"/>
        <v>0.16748655509262952</v>
      </c>
    </row>
    <row r="65" spans="1:8" x14ac:dyDescent="0.25">
      <c r="A65" s="9"/>
      <c r="B65" s="14"/>
      <c r="C65" s="15"/>
      <c r="D65" s="15"/>
      <c r="E65" s="35"/>
      <c r="F65" s="15"/>
      <c r="G65" s="18"/>
      <c r="H65" s="18"/>
    </row>
    <row r="66" spans="1:8" x14ac:dyDescent="0.25">
      <c r="A66" s="9"/>
      <c r="B66" s="9"/>
    </row>
    <row r="67" spans="1:8" x14ac:dyDescent="0.25">
      <c r="A67" s="9"/>
      <c r="B67" s="9"/>
    </row>
    <row r="68" spans="1:8" x14ac:dyDescent="0.25">
      <c r="A68" s="9"/>
      <c r="B68" s="9"/>
    </row>
  </sheetData>
  <mergeCells count="8">
    <mergeCell ref="G4:G5"/>
    <mergeCell ref="H4:H5"/>
    <mergeCell ref="A2:H2"/>
    <mergeCell ref="B4:C4"/>
    <mergeCell ref="A4:A5"/>
    <mergeCell ref="D4:D5"/>
    <mergeCell ref="E4:E5"/>
    <mergeCell ref="F4:F5"/>
  </mergeCells>
  <printOptions gridLines="1"/>
  <pageMargins left="0.75" right="0.75" top="1" bottom="1" header="0.5" footer="0.5"/>
  <pageSetup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022201</dc:creator>
  <cp:lastModifiedBy>022201</cp:lastModifiedBy>
  <cp:lastPrinted>2023-12-29T17:43:37Z</cp:lastPrinted>
  <dcterms:created xsi:type="dcterms:W3CDTF">2023-12-29T17:26:34Z</dcterms:created>
  <dcterms:modified xsi:type="dcterms:W3CDTF">2024-05-23T14:17:32Z</dcterms:modified>
</cp:coreProperties>
</file>