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840"/>
  </bookViews>
  <sheets>
    <sheet name="1 полугодие 2024" sheetId="7" r:id="rId1"/>
  </sheets>
  <definedNames>
    <definedName name="_xlnm.Print_Area" localSheetId="0">'1 полугодие 2024'!$A$1:$F$40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7" l="1"/>
  <c r="F36" i="7"/>
  <c r="F25" i="7"/>
  <c r="E25" i="7"/>
  <c r="D20" i="7"/>
  <c r="C20" i="7"/>
  <c r="C29" i="7"/>
  <c r="C28" i="7" s="1"/>
  <c r="E7" i="7" l="1"/>
  <c r="E8" i="7"/>
  <c r="E10" i="7"/>
  <c r="E11" i="7"/>
  <c r="E12" i="7"/>
  <c r="E13" i="7"/>
  <c r="E15" i="7"/>
  <c r="E16" i="7"/>
  <c r="E17" i="7"/>
  <c r="E18" i="7"/>
  <c r="E19" i="7"/>
  <c r="E21" i="7"/>
  <c r="E22" i="7"/>
  <c r="E23" i="7"/>
  <c r="E24" i="7"/>
  <c r="E26" i="7"/>
  <c r="E27" i="7"/>
  <c r="E30" i="7"/>
  <c r="E31" i="7"/>
  <c r="E32" i="7"/>
  <c r="E33" i="7"/>
  <c r="E34" i="7"/>
  <c r="E35" i="7"/>
  <c r="E36" i="7"/>
  <c r="E37" i="7"/>
  <c r="E38" i="7"/>
  <c r="F7" i="7"/>
  <c r="F8" i="7"/>
  <c r="F10" i="7"/>
  <c r="F11" i="7"/>
  <c r="F12" i="7"/>
  <c r="F13" i="7"/>
  <c r="F16" i="7"/>
  <c r="F17" i="7"/>
  <c r="F18" i="7"/>
  <c r="F19" i="7"/>
  <c r="F21" i="7"/>
  <c r="F22" i="7"/>
  <c r="F23" i="7"/>
  <c r="F24" i="7"/>
  <c r="F26" i="7"/>
  <c r="F27" i="7"/>
  <c r="F30" i="7"/>
  <c r="F32" i="7"/>
  <c r="F33" i="7"/>
  <c r="F34" i="7"/>
  <c r="F38" i="7"/>
  <c r="D29" i="7" l="1"/>
  <c r="D9" i="7"/>
  <c r="F29" i="7" l="1"/>
  <c r="E29" i="7"/>
  <c r="D28" i="7"/>
  <c r="C9" i="7" l="1"/>
  <c r="E9" i="7" l="1"/>
  <c r="F9" i="7"/>
  <c r="D14" i="7"/>
  <c r="C14" i="7"/>
  <c r="E28" i="7" l="1"/>
  <c r="F28" i="7"/>
  <c r="E14" i="7"/>
  <c r="F14" i="7"/>
  <c r="C6" i="7"/>
  <c r="C5" i="7" l="1"/>
  <c r="E20" i="7"/>
  <c r="F20" i="7"/>
  <c r="C39" i="7"/>
  <c r="D6" i="7"/>
  <c r="E6" i="7" l="1"/>
  <c r="F6" i="7"/>
  <c r="D39" i="7" l="1"/>
  <c r="D5" i="7"/>
  <c r="F39" i="7" l="1"/>
  <c r="E39" i="7"/>
  <c r="F5" i="7"/>
  <c r="E5" i="7"/>
</calcChain>
</file>

<file path=xl/sharedStrings.xml><?xml version="1.0" encoding="utf-8"?>
<sst xmlns="http://schemas.openxmlformats.org/spreadsheetml/2006/main" count="72" uniqueCount="72">
  <si>
    <t>Код дохода по классификации РФ</t>
  </si>
  <si>
    <t>Вид дохода</t>
  </si>
  <si>
    <t>Налог на доходы  физических лиц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</si>
  <si>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</si>
  <si>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</si>
  <si>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</si>
  <si>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</si>
  <si>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000 1 05 00000 00 0000 000</t>
  </si>
  <si>
    <t>000 1 05 01000 00 0000 110</t>
  </si>
  <si>
    <t>Налог на имущество физических лиц</t>
  </si>
  <si>
    <t>Земельный налог</t>
  </si>
  <si>
    <t>000 1 06 00000 00 0000 000</t>
  </si>
  <si>
    <t xml:space="preserve">000 1 06 06000 00 0000 110 </t>
  </si>
  <si>
    <t>000 1 08 00000 00 0000 000</t>
  </si>
  <si>
    <t>000 1 09 00000 00 0000 000</t>
  </si>
  <si>
    <t>000 1 11 00000 00 0000 000</t>
  </si>
  <si>
    <t>Плата за негативное воздействие на окружающую среду</t>
  </si>
  <si>
    <t>000 1 16 00000 00 0000 000</t>
  </si>
  <si>
    <t>000 1 13 00000 00 0000 000</t>
  </si>
  <si>
    <t>000 1 14 00000 00 0000 000</t>
  </si>
  <si>
    <t>000 1 17 00000 00 0000 000</t>
  </si>
  <si>
    <t>Прочие безвозмездные поступления в бюджеты муниципальных районов</t>
  </si>
  <si>
    <t>ВСЕГО ДОХОДОВ</t>
  </si>
  <si>
    <t>Налоги на совокупный доход, в том числе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</si>
  <si>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</si>
  <si>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</si>
  <si>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Штрафы, санкции, возмещение ущерба</t>
  </si>
  <si>
    <t xml:space="preserve"> НАЛОГОВЫЕ ДОХОДЫ:</t>
  </si>
  <si>
    <t>НЕНАЛОГОВЫЕ ДОХОДЫ</t>
  </si>
  <si>
    <t>БЕЗВОЗМЕЗДНЫЕ ПОСТУПЛЕНИЯ</t>
  </si>
  <si>
    <t>Налог, взимаемый в связи с применением патентной системы налогооблажения</t>
  </si>
  <si>
    <t>Государственная пошлина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</si>
  <si>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</si>
  <si>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</si>
  <si>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Прочие неналоговые доходы</t>
  </si>
  <si>
    <t>Задолженность и перерасчеты по отмененным налогам, сборам и иным обязательным платежам</t>
  </si>
  <si>
    <t>000  2  02  00000  00  0000  000</t>
  </si>
  <si>
    <t>БЕЗВОЗМЕЗДНЫЕ ПОСТУПЛЕНИЯ ОТ ДРУГИХ БЮДЖЕТОВ БЮДЖЕТНОЙ СИСТЕМЫ РОССИЙСКОЙ ФЕДЕРАЦИИ, В ТОМ ЧИСЛЕ:</t>
  </si>
  <si>
    <t>Дотации бюджетам бюджетной системы Российской Федерации</t>
  </si>
  <si>
    <t>000  2 02 10000 00 0000 150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</si>
  <si>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</si>
  <si>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</si>
  <si>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</si>
  <si>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</si>
  <si>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000 2 02 40000 00 0000 150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</si>
  <si>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</si>
  <si>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</si>
  <si>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Транспортный налог</t>
  </si>
  <si>
    <t>000 1 06 01000 00 0000 110</t>
  </si>
  <si>
    <t>НАЛОГОВЫЕ И НЕНАЛОГОВЫЕ ДОХОДЫ</t>
  </si>
  <si>
    <t>Иные межбюджетные трансферты:</t>
  </si>
  <si>
    <r>
      <rPr>
        <i/>
        <u/>
        <sz val="10"/>
        <rFont val="Times New Roman"/>
        <family val="1"/>
        <charset val="204"/>
      </rPr>
      <t>В том числе:</t>
    </r>
    <r>
      <rPr>
        <i/>
        <sz val="10"/>
        <rFont val="Times New Roman"/>
        <family val="1"/>
        <charset val="204"/>
      </rPr>
      <t xml:space="preserve">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  </r>
  </si>
  <si>
    <t>000 1 01 02000 01 0000 110</t>
  </si>
  <si>
    <t>000 1 03 02000 01 0000 110</t>
  </si>
  <si>
    <t>000 1 05 02000 02 0000 110</t>
  </si>
  <si>
    <t>000 1 05 03000 01 0000 110</t>
  </si>
  <si>
    <t>000 1 05 04000 02 0000 110</t>
  </si>
  <si>
    <t>000 1 12 00000 00 0000 000</t>
  </si>
  <si>
    <t>000  2 07 00000 00 0000 000</t>
  </si>
  <si>
    <t xml:space="preserve">000 2 18 00000 00 0000 000
</t>
  </si>
  <si>
    <t>000 2 19 00000 00 0000 000</t>
  </si>
  <si>
    <t>000 1 06 04000 02 0000 110</t>
  </si>
  <si>
    <t>Отклонение (гр.4-гр.3)</t>
  </si>
  <si>
    <t>Темп роста, % (гр.4/гр.3)*100</t>
  </si>
  <si>
    <t>000 2 03 00000 00 0000 000</t>
  </si>
  <si>
    <t>000 1 15 00000 00 0000 000</t>
  </si>
  <si>
    <t>Административные платежи и сборы</t>
  </si>
  <si>
    <t>000 2 02 40014 05 0000 150</t>
  </si>
  <si>
    <t>Безвозмездные поступления от государственных (муниципальных) организаций</t>
  </si>
  <si>
    <t>Сведения о поступлении доходов в бюджет Кондинского района по видам доходов за 9 месяцев 2024 года в сравнении с соответствующим периодом прошлого года (9 месяцев 2023 года)</t>
  </si>
  <si>
    <t>Исполнено на 01.10.2023 года
 (тыс. руб.)</t>
  </si>
  <si>
    <t>Исполнено на 01.10.2024 года
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</si>
</sst>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4" fillId="0" borderId="0" xfId="0" applyFont="1" applyFill="1"/>
    <xf numFmtId="164" fontId="3" fillId="0" borderId="1" xfId="1" applyNumberFormat="1" applyFont="1" applyFill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164" fontId="10" fillId="0" borderId="0" xfId="1" applyNumberFormat="1" applyFont="1" applyBorder="1" applyAlignment="1">
      <alignment horizontal="center" vertical="center" wrapText="1"/>
    </xf>
    <xf numFmtId="164" fontId="9" fillId="0" borderId="0" xfId="0" applyNumberFormat="1" applyFont="1" applyFill="1"/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3" fillId="0" borderId="0" xfId="0" applyFont="1" applyFill="1" applyBorder="1"/>
    <xf numFmtId="164" fontId="3" fillId="0" borderId="1" xfId="1" applyNumberFormat="1" applyFont="1" applyFill="1" applyBorder="1" applyAlignment="1">
      <alignment horizontal="justify" vertical="top" wrapText="1"/>
    </xf>
    <xf numFmtId="0" fontId="3" fillId="0" borderId="1" xfId="0" applyFont="1" applyFill="1" applyBorder="1"/>
    <xf numFmtId="0" fontId="3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1" applyNumberFormat="1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Обычный 3" xfId="2"/>
    <cellStyle name="Обычный_Сокращенный анализ" xfId="1"/>
  </cellStyles>
  <dxfs count="0"/>
  <tableStyles count="0" defaultTableStyle="TableStyleMedium2" defaultPivotStyle="PivotStyleMedium9"/>
  <colors>
    <mruColors>
      <color rgb="FF0000FF"/>
      <color rgb="FFFF9F9F"/>
      <color rgb="FFF9CEFE"/>
      <color rgb="FFFF438B"/>
      <color rgb="FFFFFFAB"/>
      <color rgb="FFBAF6FE"/>
      <color rgb="FFFFC5FF"/>
      <color rgb="FFD1FFCD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view="pageBreakPreview" zoomScale="80" zoomScaleNormal="95" zoomScaleSheetLayoutView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39" sqref="D39"/>
    </sheetView>
  </sheetViews>
  <sheetFormatPr defaultColWidth="9.140625" defaultRowHeight="12.75" x14ac:dyDescent="0.2"/>
  <cols>
    <col min="1" max="1" width="33" style="1" customWidth="1"/>
    <col min="2" max="2" width="28.28515625" style="1" customWidth="1"/>
    <col min="3" max="4" width="27.140625" style="8" bestFit="1" customWidth="1"/>
    <col min="5" max="5" width="27.140625" style="8" customWidth="1"/>
    <col min="6" max="6" width="27.140625" style="10" customWidth="1"/>
    <col min="7" max="7" width="38.140625" style="1" customWidth="1"/>
    <col min="8" max="8" width="51.42578125" style="1" customWidth="1"/>
    <col min="9" max="16384" width="9.140625" style="1"/>
  </cols>
  <sheetData>
    <row r="1" spans="1:8" s="3" customFormat="1" ht="46.5" customHeight="1" x14ac:dyDescent="0.2">
      <c r="A1" s="33" t="s">
        <v>69</v>
      </c>
      <c r="B1" s="33"/>
      <c r="C1" s="33"/>
      <c r="D1" s="33"/>
      <c r="E1" s="33"/>
      <c r="F1" s="33"/>
    </row>
    <row r="2" spans="1:8" s="3" customFormat="1" ht="28.5" customHeight="1" x14ac:dyDescent="0.2">
      <c r="A2" s="32"/>
      <c r="B2" s="32"/>
      <c r="C2" s="32"/>
      <c r="D2" s="32"/>
      <c r="E2" s="32"/>
      <c r="F2" s="32"/>
    </row>
    <row r="3" spans="1:8" s="4" customFormat="1" ht="68.25" customHeight="1" x14ac:dyDescent="0.25">
      <c r="A3" s="15" t="s">
        <v>1</v>
      </c>
      <c r="B3" s="15" t="s">
        <v>0</v>
      </c>
      <c r="C3" s="16" t="s">
        <v>70</v>
      </c>
      <c r="D3" s="16" t="s">
        <v>71</v>
      </c>
      <c r="E3" s="16" t="s">
        <v>62</v>
      </c>
      <c r="F3" s="17" t="s">
        <v>63</v>
      </c>
    </row>
    <row r="4" spans="1:8" s="4" customFormat="1" ht="15.75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8">
        <v>6</v>
      </c>
    </row>
    <row r="5" spans="1:8" s="3" customFormat="1" ht="30" customHeight="1" x14ac:dyDescent="0.2">
      <c r="A5" s="19" t="s">
        <v>49</v>
      </c>
      <c r="B5" s="20"/>
      <c r="C5" s="11">
        <f>C6+C20</f>
        <v>648786.19999999995</v>
      </c>
      <c r="D5" s="11">
        <f t="shared" ref="D5" si="0">D6+D20</f>
        <v>729521.23</v>
      </c>
      <c r="E5" s="11">
        <f>D5-C5</f>
        <v>80735.030000000028</v>
      </c>
      <c r="F5" s="12">
        <f>IF(((D5/C5))*100&lt;=200,(D5/C5)*100,"Св 200")</f>
        <v>112.44401160197303</v>
      </c>
      <c r="H5" s="21"/>
    </row>
    <row r="6" spans="1:8" s="3" customFormat="1" ht="24" customHeight="1" x14ac:dyDescent="0.2">
      <c r="A6" s="19" t="s">
        <v>27</v>
      </c>
      <c r="B6" s="20"/>
      <c r="C6" s="11">
        <f>C7+C8+C9+C14+C18+C19</f>
        <v>500787.70999999996</v>
      </c>
      <c r="D6" s="11">
        <f>D7+D8+D9+D14+D18+D19</f>
        <v>613899.27</v>
      </c>
      <c r="E6" s="11">
        <f t="shared" ref="E6:E39" si="1">D6-C6</f>
        <v>113111.56000000006</v>
      </c>
      <c r="F6" s="12">
        <f t="shared" ref="F6:F39" si="2">IF(((D6/C6))*100&lt;=200,(D6/C6)*100,"Св 200")</f>
        <v>122.58672841631837</v>
      </c>
      <c r="H6" s="9"/>
    </row>
    <row r="7" spans="1:8" s="3" customFormat="1" ht="36.75" customHeight="1" x14ac:dyDescent="0.2">
      <c r="A7" s="2" t="s">
        <v>2</v>
      </c>
      <c r="B7" s="6" t="s">
        <v>52</v>
      </c>
      <c r="C7" s="11">
        <v>429612.5</v>
      </c>
      <c r="D7" s="11">
        <v>524777.03</v>
      </c>
      <c r="E7" s="11">
        <f t="shared" si="1"/>
        <v>95164.530000000028</v>
      </c>
      <c r="F7" s="12">
        <f t="shared" si="2"/>
        <v>122.15124792691088</v>
      </c>
      <c r="H7" s="21"/>
    </row>
    <row r="8" spans="1:8" s="3" customFormat="1" ht="63.75" customHeight="1" x14ac:dyDescent="0.2">
      <c r="A8" s="2" t="s">
        <v>3</v>
      </c>
      <c r="B8" s="6" t="s">
        <v>53</v>
      </c>
      <c r="C8" s="11">
        <v>18800.22</v>
      </c>
      <c r="D8" s="11">
        <v>19410.59</v>
      </c>
      <c r="E8" s="11">
        <f t="shared" si="1"/>
        <v>610.36999999999898</v>
      </c>
      <c r="F8" s="12">
        <f t="shared" si="2"/>
        <v>103.24661094391448</v>
      </c>
      <c r="H8" s="21"/>
    </row>
    <row r="9" spans="1:8" s="3" customFormat="1" ht="25.5" x14ac:dyDescent="0.2">
      <c r="A9" s="2" t="s">
        <v>23</v>
      </c>
      <c r="B9" s="6" t="s">
        <v>7</v>
      </c>
      <c r="C9" s="11">
        <f>C10+C11+C12+C13</f>
        <v>46857.32</v>
      </c>
      <c r="D9" s="11">
        <f t="shared" ref="D9" si="3">D10+D11+D12+D13</f>
        <v>62415.640000000007</v>
      </c>
      <c r="E9" s="11">
        <f t="shared" si="1"/>
        <v>15558.320000000007</v>
      </c>
      <c r="F9" s="12">
        <f t="shared" si="2"/>
        <v>133.20360618148882</v>
      </c>
      <c r="H9" s="21"/>
    </row>
    <row r="10" spans="1:8" s="3" customFormat="1" ht="42.75" customHeight="1" x14ac:dyDescent="0.2">
      <c r="A10" s="2" t="s">
        <v>4</v>
      </c>
      <c r="B10" s="6" t="s">
        <v>8</v>
      </c>
      <c r="C10" s="11">
        <v>45762.64</v>
      </c>
      <c r="D10" s="11">
        <v>59356.480000000003</v>
      </c>
      <c r="E10" s="11">
        <f t="shared" si="1"/>
        <v>13593.840000000004</v>
      </c>
      <c r="F10" s="12">
        <f t="shared" si="2"/>
        <v>129.70510442579362</v>
      </c>
    </row>
    <row r="11" spans="1:8" s="3" customFormat="1" ht="51" customHeight="1" x14ac:dyDescent="0.2">
      <c r="A11" s="2" t="s">
        <v>5</v>
      </c>
      <c r="B11" s="6" t="s">
        <v>54</v>
      </c>
      <c r="C11" s="11">
        <v>-59.35</v>
      </c>
      <c r="D11" s="13">
        <v>11.82</v>
      </c>
      <c r="E11" s="11">
        <f t="shared" si="1"/>
        <v>71.17</v>
      </c>
      <c r="F11" s="12">
        <f t="shared" si="2"/>
        <v>-19.91575400168492</v>
      </c>
    </row>
    <row r="12" spans="1:8" s="3" customFormat="1" ht="18.75" customHeight="1" x14ac:dyDescent="0.2">
      <c r="A12" s="2" t="s">
        <v>6</v>
      </c>
      <c r="B12" s="6" t="s">
        <v>55</v>
      </c>
      <c r="C12" s="11">
        <v>42.32</v>
      </c>
      <c r="D12" s="11">
        <v>41.69</v>
      </c>
      <c r="E12" s="11">
        <f t="shared" si="1"/>
        <v>-0.63000000000000256</v>
      </c>
      <c r="F12" s="12">
        <f t="shared" si="2"/>
        <v>98.511342155009444</v>
      </c>
    </row>
    <row r="13" spans="1:8" s="3" customFormat="1" ht="44.25" customHeight="1" x14ac:dyDescent="0.2">
      <c r="A13" s="2" t="s">
        <v>30</v>
      </c>
      <c r="B13" s="6" t="s">
        <v>56</v>
      </c>
      <c r="C13" s="11">
        <v>1111.71</v>
      </c>
      <c r="D13" s="11">
        <v>3005.65</v>
      </c>
      <c r="E13" s="11">
        <f t="shared" si="1"/>
        <v>1893.94</v>
      </c>
      <c r="F13" s="12" t="str">
        <f t="shared" si="2"/>
        <v>Св 200</v>
      </c>
    </row>
    <row r="14" spans="1:8" s="3" customFormat="1" ht="18.75" customHeight="1" x14ac:dyDescent="0.2">
      <c r="A14" s="2" t="s">
        <v>24</v>
      </c>
      <c r="B14" s="6" t="s">
        <v>11</v>
      </c>
      <c r="C14" s="11">
        <f>C15+C17+C16</f>
        <v>1547.5500000000002</v>
      </c>
      <c r="D14" s="11">
        <f t="shared" ref="D14" si="4">D15+D17+D16</f>
        <v>1905.6000000000001</v>
      </c>
      <c r="E14" s="11">
        <f t="shared" si="1"/>
        <v>358.04999999999995</v>
      </c>
      <c r="F14" s="12">
        <f t="shared" si="2"/>
        <v>123.1365707085393</v>
      </c>
    </row>
    <row r="15" spans="1:8" s="3" customFormat="1" ht="18.75" customHeight="1" x14ac:dyDescent="0.2">
      <c r="A15" s="2" t="s">
        <v>9</v>
      </c>
      <c r="B15" s="6" t="s">
        <v>48</v>
      </c>
      <c r="C15" s="11">
        <v>0.16</v>
      </c>
      <c r="D15" s="11">
        <v>2.86</v>
      </c>
      <c r="E15" s="11">
        <f t="shared" si="1"/>
        <v>2.6999999999999997</v>
      </c>
      <c r="F15" s="12">
        <v>0</v>
      </c>
    </row>
    <row r="16" spans="1:8" s="3" customFormat="1" ht="18.75" customHeight="1" x14ac:dyDescent="0.2">
      <c r="A16" s="2" t="s">
        <v>47</v>
      </c>
      <c r="B16" s="6" t="s">
        <v>61</v>
      </c>
      <c r="C16" s="11">
        <v>1182.71</v>
      </c>
      <c r="D16" s="11">
        <v>1828.17</v>
      </c>
      <c r="E16" s="11">
        <f t="shared" si="1"/>
        <v>645.46</v>
      </c>
      <c r="F16" s="12">
        <f t="shared" si="2"/>
        <v>154.57466327332989</v>
      </c>
    </row>
    <row r="17" spans="1:8" s="3" customFormat="1" ht="18.75" customHeight="1" x14ac:dyDescent="0.2">
      <c r="A17" s="2" t="s">
        <v>10</v>
      </c>
      <c r="B17" s="6" t="s">
        <v>12</v>
      </c>
      <c r="C17" s="11">
        <v>364.68</v>
      </c>
      <c r="D17" s="11">
        <v>74.569999999999993</v>
      </c>
      <c r="E17" s="11">
        <f t="shared" si="1"/>
        <v>-290.11</v>
      </c>
      <c r="F17" s="12">
        <f t="shared" si="2"/>
        <v>20.44806405615882</v>
      </c>
    </row>
    <row r="18" spans="1:8" s="3" customFormat="1" ht="18.75" customHeight="1" x14ac:dyDescent="0.2">
      <c r="A18" s="5" t="s">
        <v>31</v>
      </c>
      <c r="B18" s="6" t="s">
        <v>13</v>
      </c>
      <c r="C18" s="11">
        <v>3970.12</v>
      </c>
      <c r="D18" s="11">
        <v>5390.41</v>
      </c>
      <c r="E18" s="11">
        <f t="shared" si="1"/>
        <v>1420.29</v>
      </c>
      <c r="F18" s="12">
        <f t="shared" si="2"/>
        <v>135.77448540598269</v>
      </c>
    </row>
    <row r="19" spans="1:8" s="3" customFormat="1" ht="39" hidden="1" customHeight="1" x14ac:dyDescent="0.2">
      <c r="A19" s="22" t="s">
        <v>35</v>
      </c>
      <c r="B19" s="6" t="s">
        <v>14</v>
      </c>
      <c r="C19" s="11"/>
      <c r="D19" s="11"/>
      <c r="E19" s="11">
        <f t="shared" si="1"/>
        <v>0</v>
      </c>
      <c r="F19" s="12" t="e">
        <f t="shared" si="2"/>
        <v>#DIV/0!</v>
      </c>
    </row>
    <row r="20" spans="1:8" s="3" customFormat="1" ht="22.5" customHeight="1" x14ac:dyDescent="0.2">
      <c r="A20" s="19" t="s">
        <v>28</v>
      </c>
      <c r="B20" s="23"/>
      <c r="C20" s="11">
        <f>C21+C22+C23+C24+C25+C26+C27</f>
        <v>147998.49</v>
      </c>
      <c r="D20" s="11">
        <f>D21+D22+D23+D24+D25+D26+D27</f>
        <v>115621.96000000002</v>
      </c>
      <c r="E20" s="11">
        <f t="shared" si="1"/>
        <v>-32376.52999999997</v>
      </c>
      <c r="F20" s="12">
        <f t="shared" si="2"/>
        <v>78.123743019270009</v>
      </c>
    </row>
    <row r="21" spans="1:8" s="3" customFormat="1" ht="65.25" customHeight="1" x14ac:dyDescent="0.2">
      <c r="A21" s="2" t="s">
        <v>25</v>
      </c>
      <c r="B21" s="6" t="s">
        <v>15</v>
      </c>
      <c r="C21" s="11">
        <v>49576.61</v>
      </c>
      <c r="D21" s="34">
        <v>63053.29</v>
      </c>
      <c r="E21" s="11">
        <f t="shared" si="1"/>
        <v>13476.68</v>
      </c>
      <c r="F21" s="12">
        <f t="shared" si="2"/>
        <v>127.18354482083384</v>
      </c>
    </row>
    <row r="22" spans="1:8" s="3" customFormat="1" ht="53.25" customHeight="1" x14ac:dyDescent="0.2">
      <c r="A22" s="2" t="s">
        <v>16</v>
      </c>
      <c r="B22" s="6" t="s">
        <v>57</v>
      </c>
      <c r="C22" s="11">
        <v>54320.28</v>
      </c>
      <c r="D22" s="11">
        <v>4879.01</v>
      </c>
      <c r="E22" s="11">
        <f t="shared" si="1"/>
        <v>-49441.27</v>
      </c>
      <c r="F22" s="12">
        <f t="shared" si="2"/>
        <v>8.9819308736994721</v>
      </c>
      <c r="H22" s="24"/>
    </row>
    <row r="23" spans="1:8" s="3" customFormat="1" ht="54" customHeight="1" x14ac:dyDescent="0.2">
      <c r="A23" s="2" t="s">
        <v>32</v>
      </c>
      <c r="B23" s="6" t="s">
        <v>18</v>
      </c>
      <c r="C23" s="11">
        <v>27669.95</v>
      </c>
      <c r="D23" s="11">
        <v>25969.9</v>
      </c>
      <c r="E23" s="11">
        <f t="shared" si="1"/>
        <v>-1700.0499999999993</v>
      </c>
      <c r="F23" s="12">
        <f t="shared" si="2"/>
        <v>93.855970104752629</v>
      </c>
    </row>
    <row r="24" spans="1:8" s="3" customFormat="1" ht="57" customHeight="1" x14ac:dyDescent="0.25">
      <c r="A24" s="2" t="s">
        <v>33</v>
      </c>
      <c r="B24" s="6" t="s">
        <v>19</v>
      </c>
      <c r="C24" s="11">
        <v>13243.43</v>
      </c>
      <c r="D24" s="11">
        <v>18213.189999999999</v>
      </c>
      <c r="E24" s="11">
        <f t="shared" si="1"/>
        <v>4969.7599999999984</v>
      </c>
      <c r="F24" s="12">
        <f t="shared" si="2"/>
        <v>137.5262299872465</v>
      </c>
      <c r="G24" s="25"/>
      <c r="H24" s="24"/>
    </row>
    <row r="25" spans="1:8" s="3" customFormat="1" ht="48.75" customHeight="1" x14ac:dyDescent="0.25">
      <c r="A25" s="2" t="s">
        <v>66</v>
      </c>
      <c r="B25" s="6" t="s">
        <v>65</v>
      </c>
      <c r="C25" s="11">
        <v>30</v>
      </c>
      <c r="D25" s="11">
        <v>20</v>
      </c>
      <c r="E25" s="11">
        <f t="shared" si="1"/>
        <v>-10</v>
      </c>
      <c r="F25" s="12">
        <f t="shared" si="2"/>
        <v>66.666666666666657</v>
      </c>
      <c r="G25" s="25"/>
      <c r="H25" s="24"/>
    </row>
    <row r="26" spans="1:8" s="3" customFormat="1" ht="45" customHeight="1" x14ac:dyDescent="0.25">
      <c r="A26" s="26" t="s">
        <v>26</v>
      </c>
      <c r="B26" s="19" t="s">
        <v>17</v>
      </c>
      <c r="C26" s="11">
        <v>3285.08</v>
      </c>
      <c r="D26" s="11">
        <v>3486.19</v>
      </c>
      <c r="E26" s="11">
        <f t="shared" si="1"/>
        <v>201.11000000000013</v>
      </c>
      <c r="F26" s="12">
        <f t="shared" si="2"/>
        <v>106.12192092734425</v>
      </c>
      <c r="H26" s="25"/>
    </row>
    <row r="27" spans="1:8" s="3" customFormat="1" ht="36" customHeight="1" x14ac:dyDescent="0.2">
      <c r="A27" s="2" t="s">
        <v>34</v>
      </c>
      <c r="B27" s="6" t="s">
        <v>20</v>
      </c>
      <c r="C27" s="11">
        <v>-126.86</v>
      </c>
      <c r="D27" s="11">
        <v>0.38</v>
      </c>
      <c r="E27" s="11">
        <f t="shared" si="1"/>
        <v>127.24</v>
      </c>
      <c r="F27" s="12">
        <f t="shared" si="2"/>
        <v>-0.29954280309002052</v>
      </c>
    </row>
    <row r="28" spans="1:8" s="3" customFormat="1" ht="32.25" customHeight="1" x14ac:dyDescent="0.2">
      <c r="A28" s="6" t="s">
        <v>29</v>
      </c>
      <c r="B28" s="20"/>
      <c r="C28" s="11">
        <f>C29+C36+C37+C38+C35</f>
        <v>3081681.24</v>
      </c>
      <c r="D28" s="11">
        <f>D29+D36+D37+D38+D35</f>
        <v>3202086.87</v>
      </c>
      <c r="E28" s="11">
        <f t="shared" si="1"/>
        <v>120405.62999999989</v>
      </c>
      <c r="F28" s="12">
        <f t="shared" si="2"/>
        <v>103.90714096049727</v>
      </c>
    </row>
    <row r="29" spans="1:8" s="3" customFormat="1" ht="72" customHeight="1" x14ac:dyDescent="0.2">
      <c r="A29" s="2" t="s">
        <v>37</v>
      </c>
      <c r="B29" s="6" t="s">
        <v>36</v>
      </c>
      <c r="C29" s="11">
        <f>C30+C31+C32+C33</f>
        <v>2938491.34</v>
      </c>
      <c r="D29" s="11">
        <f t="shared" ref="D29" si="5">D30+D31+D32+D33</f>
        <v>3061661.85</v>
      </c>
      <c r="E29" s="11">
        <f t="shared" si="1"/>
        <v>123170.51000000024</v>
      </c>
      <c r="F29" s="12">
        <f t="shared" si="2"/>
        <v>104.19162405971223</v>
      </c>
    </row>
    <row r="30" spans="1:8" s="3" customFormat="1" ht="56.25" customHeight="1" x14ac:dyDescent="0.2">
      <c r="A30" s="2" t="s">
        <v>38</v>
      </c>
      <c r="B30" s="6" t="s">
        <v>39</v>
      </c>
      <c r="C30" s="11">
        <v>810408.6</v>
      </c>
      <c r="D30" s="11">
        <v>932547.8</v>
      </c>
      <c r="E30" s="11">
        <f t="shared" si="1"/>
        <v>122139.20000000007</v>
      </c>
      <c r="F30" s="12">
        <f t="shared" si="2"/>
        <v>115.07131094117216</v>
      </c>
    </row>
    <row r="31" spans="1:8" s="3" customFormat="1" ht="59.25" customHeight="1" x14ac:dyDescent="0.2">
      <c r="A31" s="2" t="s">
        <v>40</v>
      </c>
      <c r="B31" s="6" t="s">
        <v>41</v>
      </c>
      <c r="C31" s="11">
        <v>581723.39</v>
      </c>
      <c r="D31" s="11">
        <v>531191.43999999994</v>
      </c>
      <c r="E31" s="11">
        <f t="shared" si="1"/>
        <v>-50531.95000000007</v>
      </c>
      <c r="F31" s="12">
        <f>D31/C31*100</f>
        <v>91.313405843969917</v>
      </c>
    </row>
    <row r="32" spans="1:8" s="3" customFormat="1" ht="46.5" customHeight="1" x14ac:dyDescent="0.2">
      <c r="A32" s="2" t="s">
        <v>42</v>
      </c>
      <c r="B32" s="6" t="s">
        <v>43</v>
      </c>
      <c r="C32" s="11">
        <v>1275120.7</v>
      </c>
      <c r="D32" s="11">
        <v>1276306.6599999999</v>
      </c>
      <c r="E32" s="11">
        <f t="shared" si="1"/>
        <v>1185.9599999999627</v>
      </c>
      <c r="F32" s="12">
        <f t="shared" si="2"/>
        <v>100.09300766586253</v>
      </c>
    </row>
    <row r="33" spans="1:8" s="3" customFormat="1" ht="40.5" customHeight="1" x14ac:dyDescent="0.2">
      <c r="A33" s="5" t="s">
        <v>50</v>
      </c>
      <c r="B33" s="6" t="s">
        <v>44</v>
      </c>
      <c r="C33" s="11">
        <v>271238.65000000002</v>
      </c>
      <c r="D33" s="11">
        <v>321615.95</v>
      </c>
      <c r="E33" s="11">
        <f t="shared" si="1"/>
        <v>50377.299999999988</v>
      </c>
      <c r="F33" s="12">
        <f t="shared" si="2"/>
        <v>118.57305365588569</v>
      </c>
    </row>
    <row r="34" spans="1:8" s="3" customFormat="1" ht="127.5" customHeight="1" x14ac:dyDescent="0.2">
      <c r="A34" s="14" t="s">
        <v>51</v>
      </c>
      <c r="B34" s="7" t="s">
        <v>67</v>
      </c>
      <c r="C34" s="11">
        <v>213767.49</v>
      </c>
      <c r="D34" s="11">
        <v>254408.27</v>
      </c>
      <c r="E34" s="11">
        <f t="shared" si="1"/>
        <v>40640.78</v>
      </c>
      <c r="F34" s="12">
        <f t="shared" si="2"/>
        <v>119.01167478740571</v>
      </c>
    </row>
    <row r="35" spans="1:8" s="3" customFormat="1" ht="56.25" customHeight="1" x14ac:dyDescent="0.2">
      <c r="A35" s="27" t="s">
        <v>68</v>
      </c>
      <c r="B35" s="6" t="s">
        <v>64</v>
      </c>
      <c r="C35" s="11">
        <v>957.2</v>
      </c>
      <c r="D35" s="11">
        <v>550</v>
      </c>
      <c r="E35" s="11">
        <f t="shared" si="1"/>
        <v>-407.20000000000005</v>
      </c>
      <c r="F35" s="12">
        <v>0</v>
      </c>
    </row>
    <row r="36" spans="1:8" s="3" customFormat="1" ht="45.75" customHeight="1" x14ac:dyDescent="0.2">
      <c r="A36" s="27" t="s">
        <v>21</v>
      </c>
      <c r="B36" s="6" t="s">
        <v>58</v>
      </c>
      <c r="C36" s="11">
        <v>142264.74</v>
      </c>
      <c r="D36" s="11">
        <v>140093.82</v>
      </c>
      <c r="E36" s="11">
        <f t="shared" si="1"/>
        <v>-2170.9199999999837</v>
      </c>
      <c r="F36" s="12">
        <f t="shared" si="2"/>
        <v>98.47402806907742</v>
      </c>
    </row>
    <row r="37" spans="1:8" s="3" customFormat="1" ht="144" customHeight="1" x14ac:dyDescent="0.2">
      <c r="A37" s="27" t="s">
        <v>46</v>
      </c>
      <c r="B37" s="6" t="s">
        <v>59</v>
      </c>
      <c r="C37" s="11">
        <v>0</v>
      </c>
      <c r="D37" s="11">
        <v>0</v>
      </c>
      <c r="E37" s="11">
        <f t="shared" si="1"/>
        <v>0</v>
      </c>
      <c r="F37" s="12">
        <v>0</v>
      </c>
    </row>
    <row r="38" spans="1:8" s="3" customFormat="1" ht="83.25" customHeight="1" x14ac:dyDescent="0.2">
      <c r="A38" s="27" t="s">
        <v>45</v>
      </c>
      <c r="B38" s="6" t="s">
        <v>60</v>
      </c>
      <c r="C38" s="11">
        <v>-32.04</v>
      </c>
      <c r="D38" s="11">
        <v>-218.8</v>
      </c>
      <c r="E38" s="11">
        <f t="shared" si="1"/>
        <v>-186.76000000000002</v>
      </c>
      <c r="F38" s="12" t="str">
        <f t="shared" si="2"/>
        <v>Св 200</v>
      </c>
    </row>
    <row r="39" spans="1:8" s="31" customFormat="1" ht="15.75" x14ac:dyDescent="0.25">
      <c r="A39" s="28" t="s">
        <v>22</v>
      </c>
      <c r="B39" s="29"/>
      <c r="C39" s="30">
        <f>C6+C20+C28</f>
        <v>3730467.4400000004</v>
      </c>
      <c r="D39" s="30">
        <f>D6+D20+D28</f>
        <v>3931608.1</v>
      </c>
      <c r="E39" s="11">
        <f t="shared" si="1"/>
        <v>201140.65999999968</v>
      </c>
      <c r="F39" s="12">
        <f t="shared" si="2"/>
        <v>105.39183529236217</v>
      </c>
      <c r="H39" s="3"/>
    </row>
    <row r="40" spans="1:8" ht="15.75" x14ac:dyDescent="0.25">
      <c r="H40" s="31"/>
    </row>
    <row r="46" spans="1:8" ht="11.25" customHeight="1" x14ac:dyDescent="0.2"/>
  </sheetData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полугодие 2024</vt:lpstr>
      <vt:lpstr>'1 полугодие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2024-11-07T05:58:55Z</dcterms:modified>
</cp:coreProperties>
</file>