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4000" windowHeight="9000"/>
  </bookViews>
  <sheets>
    <sheet name="Библиотека" sheetId="1" r:id="rId1"/>
  </sheets>
  <definedNames>
    <definedName name="_GoBack" localSheetId="0">Библиотека!$D$3</definedName>
  </definedNames>
  <calcPr calcId="145621"/>
</workbook>
</file>

<file path=xl/calcChain.xml><?xml version="1.0" encoding="utf-8"?>
<calcChain xmlns="http://schemas.openxmlformats.org/spreadsheetml/2006/main">
  <c r="R6" i="1" l="1"/>
  <c r="R7" i="1"/>
  <c r="R8" i="1"/>
  <c r="R10" i="1"/>
  <c r="R11" i="1"/>
  <c r="R13" i="1"/>
  <c r="R14" i="1"/>
  <c r="R15" i="1"/>
  <c r="R17" i="1"/>
  <c r="R19" i="1"/>
  <c r="R21" i="1"/>
  <c r="R22" i="1"/>
  <c r="R23" i="1"/>
  <c r="R25" i="1"/>
  <c r="R26" i="1"/>
  <c r="R27" i="1"/>
  <c r="R28" i="1"/>
  <c r="R30" i="1"/>
  <c r="R32" i="1"/>
  <c r="R33" i="1"/>
  <c r="R34" i="1"/>
  <c r="R36" i="1"/>
  <c r="G29" i="1"/>
  <c r="Q37" i="1"/>
  <c r="P37" i="1"/>
  <c r="O37" i="1"/>
  <c r="N37" i="1"/>
  <c r="L37" i="1"/>
  <c r="K37" i="1"/>
  <c r="I37" i="1"/>
  <c r="H37" i="1"/>
  <c r="G37" i="1"/>
  <c r="E37" i="1"/>
  <c r="D37" i="1"/>
  <c r="E35" i="1"/>
  <c r="G35" i="1"/>
  <c r="H35" i="1"/>
  <c r="I35" i="1"/>
  <c r="K35" i="1"/>
  <c r="L35" i="1"/>
  <c r="N35" i="1"/>
  <c r="O35" i="1"/>
  <c r="P35" i="1"/>
  <c r="Q35" i="1"/>
  <c r="D35" i="1"/>
  <c r="E31" i="1"/>
  <c r="G31" i="1"/>
  <c r="H31" i="1"/>
  <c r="I31" i="1"/>
  <c r="K31" i="1"/>
  <c r="L31" i="1"/>
  <c r="N31" i="1"/>
  <c r="O31" i="1"/>
  <c r="P31" i="1"/>
  <c r="Q31" i="1"/>
  <c r="D31" i="1"/>
  <c r="E29" i="1"/>
  <c r="H29" i="1"/>
  <c r="I29" i="1"/>
  <c r="K29" i="1"/>
  <c r="L29" i="1"/>
  <c r="N29" i="1"/>
  <c r="O29" i="1"/>
  <c r="P29" i="1"/>
  <c r="Q29" i="1"/>
  <c r="D29" i="1"/>
  <c r="E24" i="1"/>
  <c r="G24" i="1"/>
  <c r="H24" i="1"/>
  <c r="I24" i="1"/>
  <c r="K24" i="1"/>
  <c r="L24" i="1"/>
  <c r="N24" i="1"/>
  <c r="O24" i="1"/>
  <c r="P24" i="1"/>
  <c r="Q24" i="1"/>
  <c r="D24" i="1"/>
  <c r="E20" i="1"/>
  <c r="G20" i="1"/>
  <c r="H20" i="1"/>
  <c r="I20" i="1"/>
  <c r="K20" i="1"/>
  <c r="L20" i="1"/>
  <c r="N20" i="1"/>
  <c r="O20" i="1"/>
  <c r="P20" i="1"/>
  <c r="Q20" i="1"/>
  <c r="D20" i="1"/>
  <c r="E18" i="1"/>
  <c r="G18" i="1"/>
  <c r="H18" i="1"/>
  <c r="I18" i="1"/>
  <c r="K18" i="1"/>
  <c r="L18" i="1"/>
  <c r="N18" i="1"/>
  <c r="O18" i="1"/>
  <c r="P18" i="1"/>
  <c r="Q18" i="1"/>
  <c r="D18" i="1"/>
  <c r="E16" i="1"/>
  <c r="G16" i="1"/>
  <c r="H16" i="1"/>
  <c r="I16" i="1"/>
  <c r="K16" i="1"/>
  <c r="L16" i="1"/>
  <c r="N16" i="1"/>
  <c r="O16" i="1"/>
  <c r="P16" i="1"/>
  <c r="Q16" i="1"/>
  <c r="D16" i="1"/>
  <c r="E12" i="1"/>
  <c r="G12" i="1"/>
  <c r="H12" i="1"/>
  <c r="I12" i="1"/>
  <c r="K12" i="1"/>
  <c r="L12" i="1"/>
  <c r="N12" i="1"/>
  <c r="O12" i="1"/>
  <c r="P12" i="1"/>
  <c r="Q12" i="1"/>
  <c r="D12" i="1"/>
  <c r="E9" i="1"/>
  <c r="G9" i="1"/>
  <c r="H9" i="1"/>
  <c r="I9" i="1"/>
  <c r="K9" i="1"/>
  <c r="L9" i="1"/>
  <c r="N9" i="1"/>
  <c r="O9" i="1"/>
  <c r="P9" i="1"/>
  <c r="Q9" i="1"/>
  <c r="D9" i="1"/>
  <c r="N5" i="1"/>
  <c r="E5" i="1"/>
  <c r="G5" i="1"/>
  <c r="H5" i="1"/>
  <c r="I5" i="1"/>
  <c r="K5" i="1"/>
  <c r="L5" i="1"/>
  <c r="O5" i="1"/>
  <c r="P5" i="1"/>
  <c r="Q5" i="1"/>
  <c r="D5" i="1"/>
  <c r="F6" i="1"/>
  <c r="M7" i="1"/>
  <c r="M8" i="1"/>
  <c r="M10" i="1"/>
  <c r="M11" i="1"/>
  <c r="M13" i="1"/>
  <c r="M14" i="1"/>
  <c r="M15" i="1"/>
  <c r="M17" i="1"/>
  <c r="M16" i="1" s="1"/>
  <c r="M18" i="1"/>
  <c r="M21" i="1"/>
  <c r="M22" i="1"/>
  <c r="M23" i="1"/>
  <c r="M25" i="1"/>
  <c r="M26" i="1"/>
  <c r="M27" i="1"/>
  <c r="M28" i="1"/>
  <c r="M30" i="1"/>
  <c r="M29" i="1" s="1"/>
  <c r="M32" i="1"/>
  <c r="M33" i="1"/>
  <c r="M34" i="1"/>
  <c r="M36" i="1"/>
  <c r="M35" i="1" s="1"/>
  <c r="J7" i="1"/>
  <c r="J8" i="1"/>
  <c r="S8" i="1" s="1"/>
  <c r="J10" i="1"/>
  <c r="J11" i="1"/>
  <c r="J13" i="1"/>
  <c r="J14" i="1"/>
  <c r="J15" i="1"/>
  <c r="J17" i="1"/>
  <c r="J16" i="1" s="1"/>
  <c r="J19" i="1"/>
  <c r="J18" i="1" s="1"/>
  <c r="J21" i="1"/>
  <c r="J22" i="1"/>
  <c r="J23" i="1"/>
  <c r="J25" i="1"/>
  <c r="J26" i="1"/>
  <c r="J27" i="1"/>
  <c r="J28" i="1"/>
  <c r="J30" i="1"/>
  <c r="J32" i="1"/>
  <c r="S32" i="1" s="1"/>
  <c r="J33" i="1"/>
  <c r="J34" i="1"/>
  <c r="J36" i="1"/>
  <c r="J35" i="1" s="1"/>
  <c r="F36" i="1"/>
  <c r="F35" i="1" s="1"/>
  <c r="F34" i="1"/>
  <c r="F33" i="1"/>
  <c r="F32" i="1"/>
  <c r="F30" i="1"/>
  <c r="F29" i="1" s="1"/>
  <c r="F28" i="1"/>
  <c r="F27" i="1"/>
  <c r="F26" i="1"/>
  <c r="F25" i="1"/>
  <c r="S25" i="1" s="1"/>
  <c r="F22" i="1"/>
  <c r="F23" i="1"/>
  <c r="F21" i="1"/>
  <c r="F19" i="1"/>
  <c r="S19" i="1" s="1"/>
  <c r="F17" i="1"/>
  <c r="F16" i="1" s="1"/>
  <c r="F15" i="1"/>
  <c r="F14" i="1"/>
  <c r="F13" i="1"/>
  <c r="S13" i="1" s="1"/>
  <c r="F11" i="1"/>
  <c r="F10" i="1"/>
  <c r="F8" i="1"/>
  <c r="F7" i="1"/>
  <c r="S7" i="1" s="1"/>
  <c r="M6" i="1"/>
  <c r="M5" i="1" s="1"/>
  <c r="J6" i="1"/>
  <c r="F37" i="1" l="1"/>
  <c r="D38" i="1" s="1"/>
  <c r="S26" i="1"/>
  <c r="R29" i="1"/>
  <c r="R31" i="1"/>
  <c r="J5" i="1"/>
  <c r="R9" i="1"/>
  <c r="R18" i="1"/>
  <c r="S27" i="1"/>
  <c r="S10" i="1"/>
  <c r="S6" i="1"/>
  <c r="S33" i="1"/>
  <c r="R5" i="1"/>
  <c r="S14" i="1"/>
  <c r="R16" i="1"/>
  <c r="S16" i="1" s="1"/>
  <c r="S30" i="1"/>
  <c r="S23" i="1"/>
  <c r="F5" i="1"/>
  <c r="S21" i="1"/>
  <c r="R12" i="1"/>
  <c r="S11" i="1"/>
  <c r="S22" i="1"/>
  <c r="S28" i="1"/>
  <c r="R24" i="1"/>
  <c r="R35" i="1"/>
  <c r="S15" i="1"/>
  <c r="S34" i="1"/>
  <c r="R20" i="1"/>
  <c r="S35" i="1"/>
  <c r="J37" i="1"/>
  <c r="G38" i="1" s="1"/>
  <c r="R37" i="1"/>
  <c r="N38" i="1" s="1"/>
  <c r="S17" i="1"/>
  <c r="S36" i="1"/>
  <c r="M31" i="1"/>
  <c r="M24" i="1"/>
  <c r="M20" i="1"/>
  <c r="M12" i="1"/>
  <c r="M37" i="1"/>
  <c r="K38" i="1" s="1"/>
  <c r="M9" i="1"/>
  <c r="J31" i="1"/>
  <c r="J12" i="1"/>
  <c r="J20" i="1"/>
  <c r="J24" i="1"/>
  <c r="J29" i="1"/>
  <c r="S29" i="1" s="1"/>
  <c r="J9" i="1"/>
  <c r="F24" i="1"/>
  <c r="F20" i="1"/>
  <c r="F18" i="1"/>
  <c r="S18" i="1" s="1"/>
  <c r="F12" i="1"/>
  <c r="F9" i="1"/>
  <c r="F31" i="1"/>
  <c r="S5" i="1" l="1"/>
  <c r="T5" i="1" s="1"/>
  <c r="S9" i="1"/>
  <c r="S12" i="1"/>
  <c r="S24" i="1"/>
  <c r="S38" i="1"/>
  <c r="S31" i="1"/>
  <c r="S20" i="1"/>
  <c r="S37" i="1"/>
  <c r="F998225" i="1"/>
  <c r="T30" i="1"/>
  <c r="T29" i="1"/>
  <c r="T36" i="1"/>
  <c r="T17" i="1"/>
  <c r="T28" i="1"/>
  <c r="T19" i="1"/>
  <c r="T14" i="1" l="1"/>
  <c r="T22" i="1"/>
  <c r="T27" i="1"/>
  <c r="T9" i="1"/>
  <c r="T15" i="1"/>
  <c r="T16" i="1"/>
  <c r="T35" i="1"/>
  <c r="T13" i="1"/>
  <c r="T23" i="1"/>
  <c r="T25" i="1"/>
  <c r="T33" i="1"/>
  <c r="T32" i="1"/>
  <c r="T26" i="1"/>
  <c r="T18" i="1"/>
  <c r="T21" i="1"/>
  <c r="T34" i="1"/>
  <c r="T31" i="1" l="1"/>
  <c r="T12" i="1"/>
  <c r="T37" i="1"/>
  <c r="T38" i="1"/>
  <c r="T24" i="1" l="1"/>
  <c r="T20" i="1"/>
  <c r="C37" i="1"/>
</calcChain>
</file>

<file path=xl/sharedStrings.xml><?xml version="1.0" encoding="utf-8"?>
<sst xmlns="http://schemas.openxmlformats.org/spreadsheetml/2006/main" count="91" uniqueCount="87">
  <si>
    <t>городское поселение Междуреченский</t>
  </si>
  <si>
    <t>городское поселение Кондинское</t>
  </si>
  <si>
    <t>городское поселение Мортка</t>
  </si>
  <si>
    <t>городское поселение Куминский</t>
  </si>
  <si>
    <t>городское поселение Луговой</t>
  </si>
  <si>
    <t>сельское поселение Леуши</t>
  </si>
  <si>
    <t>сельское поселение Мулымья</t>
  </si>
  <si>
    <t>сельское поселение Половинка</t>
  </si>
  <si>
    <t>сельское поселение Болчары</t>
  </si>
  <si>
    <t>сельское поселение Шугур</t>
  </si>
  <si>
    <t>№ п/п</t>
  </si>
  <si>
    <t>количество баллов</t>
  </si>
  <si>
    <t>Доступность услуг для лиц с ограниченными возможностями здоровья</t>
  </si>
  <si>
    <t>3.1.</t>
  </si>
  <si>
    <t>3.2.</t>
  </si>
  <si>
    <t>3.3.</t>
  </si>
  <si>
    <t>6.1.</t>
  </si>
  <si>
    <t>6.2.</t>
  </si>
  <si>
    <t>6.3.</t>
  </si>
  <si>
    <t>7.1.</t>
  </si>
  <si>
    <t>7.2.</t>
  </si>
  <si>
    <t>7.3.</t>
  </si>
  <si>
    <t>7.4.</t>
  </si>
  <si>
    <t>9.1.</t>
  </si>
  <si>
    <t>9.2.</t>
  </si>
  <si>
    <t>9.3.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</si>
  <si>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</si>
  <si>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</si>
  <si>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</si>
  <si>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</si>
  <si>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</si>
  <si>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</si>
  <si>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</si>
  <si>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</si>
  <si>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</si>
  <si>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</si>
  <si>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Итого:</t>
  </si>
  <si>
    <t>1. Критерий открытости и доступности информации об учреждении</t>
  </si>
  <si>
    <t xml:space="preserve">2. Критерий комфортности условий предоставлений услуг и доступности их получения </t>
  </si>
  <si>
    <t>3. Критерий доброжелательности, вежливости, компетентности работников учреждения культуры</t>
  </si>
  <si>
    <t>4.  Критерий удовлетворенности качеством оказания услуг</t>
  </si>
  <si>
    <t>Общий уровень удовлетворенности работой учреждения</t>
  </si>
  <si>
    <t>1.1.</t>
  </si>
  <si>
    <t>1.2.</t>
  </si>
  <si>
    <t>Центральная модельная библиотека им.А.С. Тарханова</t>
  </si>
  <si>
    <t>Детская библиотека-филиал № 4</t>
  </si>
  <si>
    <t>1.3.</t>
  </si>
  <si>
    <t>Библиотека-филиал № 18</t>
  </si>
  <si>
    <t>2.1.</t>
  </si>
  <si>
    <t>Библиотека-филиал № 20</t>
  </si>
  <si>
    <t>2.2.</t>
  </si>
  <si>
    <t>Детская библиотека-филиал № 21</t>
  </si>
  <si>
    <t>Морткинская библиотека-филиал № 6</t>
  </si>
  <si>
    <t>Юмасинская библиотека-филиал № 14</t>
  </si>
  <si>
    <t>Ямкинская библиотека-филиал № 16</t>
  </si>
  <si>
    <t>4.1.</t>
  </si>
  <si>
    <t>Куминская библиотека-филиал № 1</t>
  </si>
  <si>
    <t>5.1.</t>
  </si>
  <si>
    <t>Луговская библиотека-филиал № 5</t>
  </si>
  <si>
    <t>Леушинская модельная библиотека-филиал № 2 им.Н.В. Лангенбах</t>
  </si>
  <si>
    <t>Лиственичная библиотека-филиал № 11</t>
  </si>
  <si>
    <t>Ягодинская библиотека-филиал № 15 им.А.М. Коньковой</t>
  </si>
  <si>
    <t>Мулымская модельная библиотека-филиал № 10</t>
  </si>
  <si>
    <t>Ушьинская библиотека-филиал № 19</t>
  </si>
  <si>
    <t>Назаровская библиотека-филиал № 17</t>
  </si>
  <si>
    <t>Чантырская библиотека-филиал № 12</t>
  </si>
  <si>
    <t>8.1.</t>
  </si>
  <si>
    <t>Половинкинская библиотека-филиал № 7</t>
  </si>
  <si>
    <t>Болчаровская библиотека-филиал № 9</t>
  </si>
  <si>
    <t>Алтайская библиотека-филиал № 8</t>
  </si>
  <si>
    <t>Камская библиотека-филиал № 22</t>
  </si>
  <si>
    <t>10.1.</t>
  </si>
  <si>
    <t>Шугурская библиотека-филиал № 13</t>
  </si>
  <si>
    <t>ВСЕГО процент удовлетворенности:</t>
  </si>
  <si>
    <t>Наименование территории/учреждения</t>
  </si>
  <si>
    <t>Количество респондентов</t>
  </si>
  <si>
    <t>Удовлетворены ли вы открытостью, полнотой и доступностью информации о деятельности учреждения, о предоставляемых услугах,  размещенной на информационных стендах  учреждения</t>
  </si>
  <si>
    <t>Удовлетворены ли вы открытостью, полнотой и доступностью информации о деятельности учреждения, о предоставляемых услугах,  размещенной на официальном сайте учреждения  культуры в сети «Интернет»</t>
  </si>
  <si>
    <t>Удовлетворены ли вы комфортностью  предоставления услуг и условиями пребывания в учреждении культуры</t>
  </si>
  <si>
    <t>Удовлетворены ли вы графиком работы учреждения культуры</t>
  </si>
  <si>
    <t>Удовлетворены ли вы доброжелательностью,  вежливостью сотрудников учреждения  культуры</t>
  </si>
  <si>
    <t>Удовлетворены ли вы  компетентностью  персонала учреждения  культуры</t>
  </si>
  <si>
    <t>Удовлетворены ли вы  качеством оказания услуг учреждением  культуры</t>
  </si>
  <si>
    <t xml:space="preserve">Удовлетворены ли вы количеством  услуг оказываемых учреждениями культуры </t>
  </si>
  <si>
    <t xml:space="preserve">Удовлетворены ли Вы организационными условиями предоставления услуг? 
(к организационным условиям предоставления услуг относятся: график  и режим работы учреждения; навигация внутри учреждения (наличие информационных табличек, указателей, сигнальных табло)). 
</t>
  </si>
  <si>
    <t>Готовы ли Вы рекомендовать данное учреждение родственникам и знакомым?</t>
  </si>
  <si>
    <t>Мониторинг удовлетворенности  граждан работой    библиотек  Кондинского района за 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</si>
</sst>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2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2" borderId="0" xfId="0" applyFont="1" applyFill="1" applyAlignment="1">
      <alignment vertical="top"/>
    </xf>
    <xf numFmtId="0" fontId="1" fillId="2" borderId="0" xfId="0" applyFont="1" applyFill="1"/>
    <xf numFmtId="0" fontId="2" fillId="2" borderId="0" xfId="0" applyFont="1" applyFill="1"/>
    <xf numFmtId="0" fontId="3" fillId="2" borderId="1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horizontal="left" vertical="top"/>
    </xf>
    <xf numFmtId="4" fontId="3" fillId="2" borderId="1" xfId="0" applyNumberFormat="1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2" fontId="3" fillId="2" borderId="5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justify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top"/>
    </xf>
    <xf numFmtId="0" fontId="4" fillId="2" borderId="1" xfId="0" applyFont="1" applyFill="1" applyBorder="1" applyAlignment="1">
      <alignment vertical="top"/>
    </xf>
    <xf numFmtId="2" fontId="4" fillId="2" borderId="1" xfId="0" applyNumberFormat="1" applyFont="1" applyFill="1" applyBorder="1" applyAlignment="1">
      <alignment horizontal="center"/>
    </xf>
    <xf numFmtId="0" fontId="4" fillId="2" borderId="0" xfId="0" applyFont="1" applyFill="1"/>
    <xf numFmtId="2" fontId="4" fillId="2" borderId="5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left" vertical="center" wrapText="1"/>
    </xf>
    <xf numFmtId="0" fontId="3" fillId="2" borderId="0" xfId="0" applyFont="1" applyFill="1"/>
    <xf numFmtId="0" fontId="4" fillId="2" borderId="1" xfId="0" applyFont="1" applyFill="1" applyBorder="1" applyAlignment="1">
      <alignment horizontal="left" vertical="top"/>
    </xf>
    <xf numFmtId="0" fontId="3" fillId="2" borderId="1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top"/>
    </xf>
    <xf numFmtId="4" fontId="3" fillId="2" borderId="1" xfId="0" applyNumberFormat="1" applyFont="1" applyFill="1" applyBorder="1" applyAlignment="1">
      <alignment horizontal="center" vertical="top"/>
    </xf>
    <xf numFmtId="0" fontId="8" fillId="2" borderId="0" xfId="0" applyFont="1" applyFill="1" applyAlignment="1">
      <alignment vertical="top"/>
    </xf>
    <xf numFmtId="0" fontId="8" fillId="2" borderId="0" xfId="0" applyFont="1" applyFill="1"/>
    <xf numFmtId="2" fontId="6" fillId="2" borderId="1" xfId="0" applyNumberFormat="1" applyFont="1" applyFill="1" applyBorder="1" applyAlignment="1">
      <alignment horizontal="center"/>
    </xf>
    <xf numFmtId="2" fontId="6" fillId="2" borderId="5" xfId="0" applyNumberFormat="1" applyFont="1" applyFill="1" applyBorder="1" applyAlignment="1">
      <alignment horizontal="center"/>
    </xf>
    <xf numFmtId="0" fontId="7" fillId="2" borderId="0" xfId="0" applyFont="1" applyFill="1"/>
    <xf numFmtId="4" fontId="3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2" fontId="7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0" fillId="0" borderId="1" xfId="0" applyFont="1" applyBorder="1" applyAlignment="1">
      <alignment horizontal="center" vertical="center" textRotation="90" wrapText="1"/>
    </xf>
    <xf numFmtId="0" fontId="10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horizontal="center"/>
    </xf>
    <xf numFmtId="4" fontId="3" fillId="2" borderId="4" xfId="0" applyNumberFormat="1" applyFont="1" applyFill="1" applyBorder="1" applyAlignment="1">
      <alignment horizontal="center"/>
    </xf>
    <xf numFmtId="4" fontId="3" fillId="2" borderId="5" xfId="0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 vertical="top"/>
    </xf>
    <xf numFmtId="0" fontId="3" fillId="2" borderId="6" xfId="0" applyFont="1" applyFill="1" applyBorder="1" applyAlignment="1"/>
    <xf numFmtId="0" fontId="10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textRotation="90"/>
    </xf>
    <xf numFmtId="0" fontId="10" fillId="0" borderId="9" xfId="0" applyFont="1" applyBorder="1" applyAlignment="1">
      <alignment horizontal="center" vertical="center" textRotation="90"/>
    </xf>
    <xf numFmtId="0" fontId="10" fillId="0" borderId="2" xfId="0" applyFont="1" applyBorder="1" applyAlignment="1">
      <alignment horizontal="center" vertical="center" textRotation="90"/>
    </xf>
    <xf numFmtId="0" fontId="0" fillId="0" borderId="3" xfId="0" applyBorder="1" applyAlignment="1">
      <alignment horizontal="center" vertical="center" textRotation="90"/>
    </xf>
    <xf numFmtId="0" fontId="10" fillId="0" borderId="7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7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T998225"/>
  <sheetViews>
    <sheetView tabSelected="1" zoomScale="80" zoomScaleNormal="80" workbookViewId="0">
      <selection activeCell="A2" sqref="A2:Q2"/>
    </sheetView>
  </sheetViews>
  <sheetFormatPr defaultRowHeight="15" x14ac:dyDescent="0.25"/>
  <cols>
    <col min="1" max="1" width="5.140625" style="27" customWidth="1"/>
    <col min="2" max="2" width="50.140625" style="27" customWidth="1"/>
    <col min="3" max="3" width="8.5703125" style="28" customWidth="1"/>
    <col min="4" max="4" width="20.140625" style="28" customWidth="1"/>
    <col min="5" max="5" width="17" style="28" customWidth="1"/>
    <col min="6" max="6" width="10.140625" style="28" customWidth="1"/>
    <col min="7" max="7" width="9.7109375" style="28" customWidth="1"/>
    <col min="8" max="8" width="15.140625" style="28" customWidth="1"/>
    <col min="9" max="9" width="15.85546875" style="28" customWidth="1"/>
    <col min="10" max="10" width="10" style="28" customWidth="1"/>
    <col min="11" max="11" width="9.140625" style="28" customWidth="1"/>
    <col min="12" max="12" width="10.28515625" style="28" customWidth="1"/>
    <col min="13" max="13" width="13.7109375" style="28" customWidth="1"/>
    <col min="14" max="15" width="10.5703125" style="28" customWidth="1"/>
    <col min="16" max="16" width="17.7109375" style="28" customWidth="1"/>
    <col min="17" max="17" width="11.85546875" style="28" customWidth="1"/>
    <col min="18" max="18" width="9.140625" style="28"/>
    <col min="19" max="19" width="19.7109375" style="28" customWidth="1"/>
    <col min="20" max="20" width="0" style="28" hidden="1" customWidth="1"/>
    <col min="21" max="16384" width="9.140625" style="28"/>
  </cols>
  <sheetData>
    <row r="1" spans="1:20" s="2" customFormat="1" x14ac:dyDescent="0.25">
      <c r="A1" s="1"/>
      <c r="B1" s="1"/>
    </row>
    <row r="2" spans="1:20" s="3" customFormat="1" ht="46.5" customHeight="1" thickBot="1" x14ac:dyDescent="0.35">
      <c r="A2" s="49" t="s">
        <v>86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</row>
    <row r="3" spans="1:20" s="2" customFormat="1" ht="49.5" customHeight="1" x14ac:dyDescent="0.25">
      <c r="A3" s="53" t="s">
        <v>10</v>
      </c>
      <c r="B3" s="51" t="s">
        <v>74</v>
      </c>
      <c r="C3" s="55" t="s">
        <v>75</v>
      </c>
      <c r="D3" s="57" t="s">
        <v>37</v>
      </c>
      <c r="E3" s="58"/>
      <c r="F3" s="59"/>
      <c r="G3" s="57" t="s">
        <v>38</v>
      </c>
      <c r="H3" s="58"/>
      <c r="I3" s="58"/>
      <c r="J3" s="59"/>
      <c r="K3" s="57" t="s">
        <v>39</v>
      </c>
      <c r="L3" s="58"/>
      <c r="M3" s="59"/>
      <c r="N3" s="60" t="s">
        <v>40</v>
      </c>
      <c r="O3" s="61"/>
      <c r="P3" s="61"/>
      <c r="Q3" s="61"/>
      <c r="R3" s="62"/>
      <c r="S3" s="40" t="s">
        <v>41</v>
      </c>
      <c r="T3" s="42" t="s">
        <v>41</v>
      </c>
    </row>
    <row r="4" spans="1:20" s="2" customFormat="1" ht="146.25" customHeight="1" x14ac:dyDescent="0.25">
      <c r="A4" s="54"/>
      <c r="B4" s="52"/>
      <c r="C4" s="56"/>
      <c r="D4" s="39" t="s">
        <v>76</v>
      </c>
      <c r="E4" s="39" t="s">
        <v>77</v>
      </c>
      <c r="F4" s="39" t="s">
        <v>11</v>
      </c>
      <c r="G4" s="39" t="s">
        <v>78</v>
      </c>
      <c r="H4" s="39" t="s">
        <v>79</v>
      </c>
      <c r="I4" s="39" t="s">
        <v>12</v>
      </c>
      <c r="J4" s="39" t="s">
        <v>11</v>
      </c>
      <c r="K4" s="39" t="s">
        <v>80</v>
      </c>
      <c r="L4" s="39" t="s">
        <v>81</v>
      </c>
      <c r="M4" s="39" t="s">
        <v>11</v>
      </c>
      <c r="N4" s="39" t="s">
        <v>82</v>
      </c>
      <c r="O4" s="39" t="s">
        <v>83</v>
      </c>
      <c r="P4" s="39" t="s">
        <v>84</v>
      </c>
      <c r="Q4" s="39" t="s">
        <v>85</v>
      </c>
      <c r="R4" s="39" t="s">
        <v>11</v>
      </c>
      <c r="S4" s="41"/>
      <c r="T4" s="43"/>
    </row>
    <row r="5" spans="1:20" s="3" customFormat="1" ht="18.75" x14ac:dyDescent="0.3">
      <c r="A5" s="4" t="s">
        <v>26</v>
      </c>
      <c r="B5" s="5" t="s">
        <v>0</v>
      </c>
      <c r="C5" s="23">
        <v>350</v>
      </c>
      <c r="D5" s="23">
        <f>(D6+D7+D8)/3</f>
        <v>100</v>
      </c>
      <c r="E5" s="23">
        <f t="shared" ref="E5:Q5" si="0">(E6+E7+E8)/3</f>
        <v>100</v>
      </c>
      <c r="F5" s="23">
        <f t="shared" si="0"/>
        <v>100</v>
      </c>
      <c r="G5" s="32">
        <f t="shared" si="0"/>
        <v>96.616666666666674</v>
      </c>
      <c r="H5" s="32">
        <f t="shared" si="0"/>
        <v>96.166666666666671</v>
      </c>
      <c r="I5" s="32">
        <f t="shared" si="0"/>
        <v>86.633333333333326</v>
      </c>
      <c r="J5" s="6">
        <f>(G5+H5+I5)/3</f>
        <v>93.1388888888889</v>
      </c>
      <c r="K5" s="32">
        <f t="shared" si="0"/>
        <v>98.766666666666666</v>
      </c>
      <c r="L5" s="32">
        <f t="shared" si="0"/>
        <v>100</v>
      </c>
      <c r="M5" s="32">
        <f t="shared" si="0"/>
        <v>99.383333333333326</v>
      </c>
      <c r="N5" s="32">
        <f>(N6+N7+N8)/3</f>
        <v>97.916666666666671</v>
      </c>
      <c r="O5" s="32">
        <f t="shared" si="0"/>
        <v>98.95</v>
      </c>
      <c r="P5" s="32">
        <f t="shared" si="0"/>
        <v>96.133333333333326</v>
      </c>
      <c r="Q5" s="23">
        <f t="shared" si="0"/>
        <v>100</v>
      </c>
      <c r="R5" s="7">
        <f>(N5+O5+P5+Q5)/4</f>
        <v>98.25</v>
      </c>
      <c r="S5" s="8">
        <f>(F5+J5+M5+R5)/4</f>
        <v>97.69305555555556</v>
      </c>
      <c r="T5" s="7">
        <f>S5/4</f>
        <v>24.42326388888889</v>
      </c>
    </row>
    <row r="6" spans="1:20" s="17" customFormat="1" ht="33.75" customHeight="1" x14ac:dyDescent="0.25">
      <c r="A6" s="19" t="s">
        <v>42</v>
      </c>
      <c r="B6" s="9" t="s">
        <v>44</v>
      </c>
      <c r="C6" s="33">
        <v>170</v>
      </c>
      <c r="D6" s="34">
        <v>100</v>
      </c>
      <c r="E6" s="16">
        <v>100</v>
      </c>
      <c r="F6" s="16">
        <f>(D6+E6)/2</f>
        <v>100</v>
      </c>
      <c r="G6" s="16">
        <v>99.85</v>
      </c>
      <c r="H6" s="16">
        <v>99.2</v>
      </c>
      <c r="I6" s="16">
        <v>95.5</v>
      </c>
      <c r="J6" s="16">
        <f>(G6+H6+I6)/3</f>
        <v>98.183333333333337</v>
      </c>
      <c r="K6" s="16">
        <v>99.9</v>
      </c>
      <c r="L6" s="16">
        <v>100</v>
      </c>
      <c r="M6" s="16">
        <f>(K6+L6)/2</f>
        <v>99.95</v>
      </c>
      <c r="N6" s="16">
        <v>98.55</v>
      </c>
      <c r="O6" s="16">
        <v>99.95</v>
      </c>
      <c r="P6" s="16">
        <v>99.3</v>
      </c>
      <c r="Q6" s="16">
        <v>100</v>
      </c>
      <c r="R6" s="16">
        <f t="shared" ref="R6:R37" si="1">(N6+O6+P6+Q6)/4</f>
        <v>99.45</v>
      </c>
      <c r="S6" s="18">
        <f t="shared" ref="S6:S37" si="2">(F6+J6+M6+R6)/4</f>
        <v>99.395833333333329</v>
      </c>
      <c r="T6" s="16">
        <v>24.85</v>
      </c>
    </row>
    <row r="7" spans="1:20" s="17" customFormat="1" ht="33" customHeight="1" x14ac:dyDescent="0.25">
      <c r="A7" s="19" t="s">
        <v>43</v>
      </c>
      <c r="B7" s="9" t="s">
        <v>45</v>
      </c>
      <c r="C7" s="33">
        <v>90</v>
      </c>
      <c r="D7" s="34">
        <v>100</v>
      </c>
      <c r="E7" s="16">
        <v>100</v>
      </c>
      <c r="F7" s="16">
        <f>(D7+E7)/2</f>
        <v>100</v>
      </c>
      <c r="G7" s="16">
        <v>95.5</v>
      </c>
      <c r="H7" s="16">
        <v>92.5</v>
      </c>
      <c r="I7" s="16">
        <v>95.4</v>
      </c>
      <c r="J7" s="16">
        <f t="shared" ref="J7:J36" si="3">(G7+H7+I7)/3</f>
        <v>94.466666666666654</v>
      </c>
      <c r="K7" s="16">
        <v>99.9</v>
      </c>
      <c r="L7" s="16">
        <v>100</v>
      </c>
      <c r="M7" s="16">
        <f t="shared" ref="M7:M36" si="4">(K7+L7)/2</f>
        <v>99.95</v>
      </c>
      <c r="N7" s="16">
        <v>98.6</v>
      </c>
      <c r="O7" s="16">
        <v>99.9</v>
      </c>
      <c r="P7" s="16">
        <v>92.5</v>
      </c>
      <c r="Q7" s="16">
        <v>100</v>
      </c>
      <c r="R7" s="16">
        <f t="shared" si="1"/>
        <v>97.75</v>
      </c>
      <c r="S7" s="18">
        <f t="shared" si="2"/>
        <v>98.041666666666657</v>
      </c>
      <c r="T7" s="16">
        <v>24.4</v>
      </c>
    </row>
    <row r="8" spans="1:20" s="17" customFormat="1" ht="33" customHeight="1" x14ac:dyDescent="0.25">
      <c r="A8" s="19" t="s">
        <v>46</v>
      </c>
      <c r="B8" s="9" t="s">
        <v>47</v>
      </c>
      <c r="C8" s="33">
        <v>90</v>
      </c>
      <c r="D8" s="34">
        <v>100</v>
      </c>
      <c r="E8" s="16">
        <v>100</v>
      </c>
      <c r="F8" s="16">
        <f>(D8+E8)/2</f>
        <v>100</v>
      </c>
      <c r="G8" s="16">
        <v>94.5</v>
      </c>
      <c r="H8" s="16">
        <v>96.8</v>
      </c>
      <c r="I8" s="16">
        <v>69</v>
      </c>
      <c r="J8" s="16">
        <f t="shared" si="3"/>
        <v>86.766666666666666</v>
      </c>
      <c r="K8" s="16">
        <v>96.5</v>
      </c>
      <c r="L8" s="16">
        <v>100</v>
      </c>
      <c r="M8" s="16">
        <f t="shared" si="4"/>
        <v>98.25</v>
      </c>
      <c r="N8" s="16">
        <v>96.6</v>
      </c>
      <c r="O8" s="16">
        <v>97</v>
      </c>
      <c r="P8" s="16">
        <v>96.6</v>
      </c>
      <c r="Q8" s="16">
        <v>100</v>
      </c>
      <c r="R8" s="16">
        <f t="shared" si="1"/>
        <v>97.55</v>
      </c>
      <c r="S8" s="18">
        <f t="shared" si="2"/>
        <v>95.641666666666666</v>
      </c>
      <c r="T8" s="16">
        <v>24.09</v>
      </c>
    </row>
    <row r="9" spans="1:20" s="3" customFormat="1" ht="19.5" x14ac:dyDescent="0.3">
      <c r="A9" s="10" t="s">
        <v>27</v>
      </c>
      <c r="B9" s="11" t="s">
        <v>1</v>
      </c>
      <c r="C9" s="23">
        <v>180</v>
      </c>
      <c r="D9" s="35">
        <f>(D10+D11)/2</f>
        <v>97.3</v>
      </c>
      <c r="E9" s="35">
        <f t="shared" ref="E9:Q9" si="5">(E10+E11)/2</f>
        <v>97.3</v>
      </c>
      <c r="F9" s="35">
        <f t="shared" si="5"/>
        <v>97.3</v>
      </c>
      <c r="G9" s="35">
        <f t="shared" si="5"/>
        <v>97.65</v>
      </c>
      <c r="H9" s="35">
        <f t="shared" si="5"/>
        <v>96.5</v>
      </c>
      <c r="I9" s="35">
        <f t="shared" si="5"/>
        <v>99.05</v>
      </c>
      <c r="J9" s="35">
        <f t="shared" si="5"/>
        <v>97.73333333333332</v>
      </c>
      <c r="K9" s="35">
        <f t="shared" si="5"/>
        <v>98.75</v>
      </c>
      <c r="L9" s="35">
        <f t="shared" si="5"/>
        <v>100</v>
      </c>
      <c r="M9" s="35">
        <f t="shared" si="5"/>
        <v>99.375</v>
      </c>
      <c r="N9" s="35">
        <f t="shared" si="5"/>
        <v>97.15</v>
      </c>
      <c r="O9" s="35">
        <f t="shared" si="5"/>
        <v>97.65</v>
      </c>
      <c r="P9" s="35">
        <f t="shared" si="5"/>
        <v>96.45</v>
      </c>
      <c r="Q9" s="35">
        <f t="shared" si="5"/>
        <v>100</v>
      </c>
      <c r="R9" s="7">
        <f t="shared" si="1"/>
        <v>97.8125</v>
      </c>
      <c r="S9" s="8">
        <f t="shared" si="2"/>
        <v>98.055208333333326</v>
      </c>
      <c r="T9" s="7">
        <f t="shared" ref="T9:T37" si="6">S9/4</f>
        <v>24.513802083333331</v>
      </c>
    </row>
    <row r="10" spans="1:20" s="17" customFormat="1" ht="15.75" x14ac:dyDescent="0.25">
      <c r="A10" s="12" t="s">
        <v>48</v>
      </c>
      <c r="B10" s="13" t="s">
        <v>49</v>
      </c>
      <c r="C10" s="33">
        <v>90</v>
      </c>
      <c r="D10" s="34">
        <v>96.6</v>
      </c>
      <c r="E10" s="34">
        <v>96.6</v>
      </c>
      <c r="F10" s="16">
        <f>(D10+E10)/2</f>
        <v>96.6</v>
      </c>
      <c r="G10" s="34">
        <v>96.5</v>
      </c>
      <c r="H10" s="34">
        <v>96.5</v>
      </c>
      <c r="I10" s="34">
        <v>99</v>
      </c>
      <c r="J10" s="16">
        <f t="shared" si="3"/>
        <v>97.333333333333329</v>
      </c>
      <c r="K10" s="34">
        <v>98.5</v>
      </c>
      <c r="L10" s="34">
        <v>100</v>
      </c>
      <c r="M10" s="16">
        <f t="shared" si="4"/>
        <v>99.25</v>
      </c>
      <c r="N10" s="34">
        <v>97</v>
      </c>
      <c r="O10" s="34">
        <v>97.1</v>
      </c>
      <c r="P10" s="34">
        <v>96.5</v>
      </c>
      <c r="Q10" s="34">
        <v>100</v>
      </c>
      <c r="R10" s="16">
        <f t="shared" si="1"/>
        <v>97.65</v>
      </c>
      <c r="S10" s="18">
        <f t="shared" si="2"/>
        <v>97.708333333333343</v>
      </c>
      <c r="T10" s="16">
        <v>24.45</v>
      </c>
    </row>
    <row r="11" spans="1:20" s="17" customFormat="1" ht="15.75" x14ac:dyDescent="0.25">
      <c r="A11" s="12" t="s">
        <v>50</v>
      </c>
      <c r="B11" s="13" t="s">
        <v>51</v>
      </c>
      <c r="C11" s="33">
        <v>90</v>
      </c>
      <c r="D11" s="34">
        <v>98</v>
      </c>
      <c r="E11" s="34">
        <v>98</v>
      </c>
      <c r="F11" s="16">
        <f>(D11+E11)/2</f>
        <v>98</v>
      </c>
      <c r="G11" s="34">
        <v>98.8</v>
      </c>
      <c r="H11" s="34">
        <v>96.5</v>
      </c>
      <c r="I11" s="34">
        <v>99.1</v>
      </c>
      <c r="J11" s="16">
        <f t="shared" si="3"/>
        <v>98.133333333333326</v>
      </c>
      <c r="K11" s="34">
        <v>99</v>
      </c>
      <c r="L11" s="34">
        <v>100</v>
      </c>
      <c r="M11" s="16">
        <f t="shared" si="4"/>
        <v>99.5</v>
      </c>
      <c r="N11" s="34">
        <v>97.3</v>
      </c>
      <c r="O11" s="34">
        <v>98.2</v>
      </c>
      <c r="P11" s="34">
        <v>96.4</v>
      </c>
      <c r="Q11" s="34">
        <v>100</v>
      </c>
      <c r="R11" s="16">
        <f t="shared" si="1"/>
        <v>97.974999999999994</v>
      </c>
      <c r="S11" s="18">
        <f t="shared" si="2"/>
        <v>98.402083333333337</v>
      </c>
      <c r="T11" s="16">
        <v>24.53</v>
      </c>
    </row>
    <row r="12" spans="1:20" s="3" customFormat="1" ht="19.5" x14ac:dyDescent="0.3">
      <c r="A12" s="10" t="s">
        <v>28</v>
      </c>
      <c r="B12" s="14" t="s">
        <v>2</v>
      </c>
      <c r="C12" s="23">
        <v>270</v>
      </c>
      <c r="D12" s="24">
        <f>(D15+D14+D13)/3</f>
        <v>96.5</v>
      </c>
      <c r="E12" s="24">
        <f t="shared" ref="E12:Q12" si="7">(E15+E14+E13)/3</f>
        <v>96.5</v>
      </c>
      <c r="F12" s="24">
        <f t="shared" si="7"/>
        <v>96.5</v>
      </c>
      <c r="G12" s="24">
        <f t="shared" si="7"/>
        <v>94.399999999999991</v>
      </c>
      <c r="H12" s="24">
        <f t="shared" si="7"/>
        <v>96.266666666666666</v>
      </c>
      <c r="I12" s="24">
        <f t="shared" si="7"/>
        <v>95.266666666666666</v>
      </c>
      <c r="J12" s="24">
        <f t="shared" si="7"/>
        <v>95.311111111111117</v>
      </c>
      <c r="K12" s="24">
        <f t="shared" si="7"/>
        <v>95.966666666666654</v>
      </c>
      <c r="L12" s="24">
        <f t="shared" si="7"/>
        <v>99</v>
      </c>
      <c r="M12" s="24">
        <f t="shared" si="7"/>
        <v>97.483333333333334</v>
      </c>
      <c r="N12" s="24">
        <f t="shared" si="7"/>
        <v>96.433333333333337</v>
      </c>
      <c r="O12" s="24">
        <f t="shared" si="7"/>
        <v>96.5</v>
      </c>
      <c r="P12" s="24">
        <f t="shared" si="7"/>
        <v>95.600000000000009</v>
      </c>
      <c r="Q12" s="24">
        <f t="shared" si="7"/>
        <v>100</v>
      </c>
      <c r="R12" s="7">
        <f t="shared" si="1"/>
        <v>97.13333333333334</v>
      </c>
      <c r="S12" s="8">
        <f t="shared" si="2"/>
        <v>96.606944444444451</v>
      </c>
      <c r="T12" s="7">
        <f t="shared" si="6"/>
        <v>24.151736111111113</v>
      </c>
    </row>
    <row r="13" spans="1:20" s="31" customFormat="1" ht="18.75" x14ac:dyDescent="0.3">
      <c r="A13" s="19" t="s">
        <v>13</v>
      </c>
      <c r="B13" s="15" t="s">
        <v>52</v>
      </c>
      <c r="C13" s="33">
        <v>90</v>
      </c>
      <c r="D13" s="36">
        <v>97.5</v>
      </c>
      <c r="E13" s="16">
        <v>97.5</v>
      </c>
      <c r="F13" s="29">
        <f>(D13+E13)/2</f>
        <v>97.5</v>
      </c>
      <c r="G13" s="16">
        <v>96.7</v>
      </c>
      <c r="H13" s="16">
        <v>97.5</v>
      </c>
      <c r="I13" s="16">
        <v>95.8</v>
      </c>
      <c r="J13" s="29">
        <f t="shared" si="3"/>
        <v>96.666666666666671</v>
      </c>
      <c r="K13" s="16">
        <v>99</v>
      </c>
      <c r="L13" s="16">
        <v>100</v>
      </c>
      <c r="M13" s="29">
        <f t="shared" si="4"/>
        <v>99.5</v>
      </c>
      <c r="N13" s="34">
        <v>95</v>
      </c>
      <c r="O13" s="34">
        <v>98.5</v>
      </c>
      <c r="P13" s="37">
        <v>97.5</v>
      </c>
      <c r="Q13" s="37">
        <v>100</v>
      </c>
      <c r="R13" s="29">
        <f t="shared" si="1"/>
        <v>97.75</v>
      </c>
      <c r="S13" s="30">
        <f t="shared" si="2"/>
        <v>97.854166666666671</v>
      </c>
      <c r="T13" s="29">
        <f t="shared" si="6"/>
        <v>24.463541666666668</v>
      </c>
    </row>
    <row r="14" spans="1:20" s="31" customFormat="1" ht="18.75" x14ac:dyDescent="0.3">
      <c r="A14" s="19" t="s">
        <v>14</v>
      </c>
      <c r="B14" s="15" t="s">
        <v>53</v>
      </c>
      <c r="C14" s="33">
        <v>90</v>
      </c>
      <c r="D14" s="36">
        <v>96.6</v>
      </c>
      <c r="E14" s="16">
        <v>96.6</v>
      </c>
      <c r="F14" s="29">
        <f>(D14+E14)/2</f>
        <v>96.6</v>
      </c>
      <c r="G14" s="16">
        <v>94.7</v>
      </c>
      <c r="H14" s="16">
        <v>96.6</v>
      </c>
      <c r="I14" s="16">
        <v>96.8</v>
      </c>
      <c r="J14" s="29">
        <f t="shared" si="3"/>
        <v>96.033333333333346</v>
      </c>
      <c r="K14" s="16">
        <v>94.2</v>
      </c>
      <c r="L14" s="16">
        <v>99.5</v>
      </c>
      <c r="M14" s="29">
        <f t="shared" si="4"/>
        <v>96.85</v>
      </c>
      <c r="N14" s="34">
        <v>96.5</v>
      </c>
      <c r="O14" s="34">
        <v>95.5</v>
      </c>
      <c r="P14" s="37">
        <v>95.6</v>
      </c>
      <c r="Q14" s="37">
        <v>100</v>
      </c>
      <c r="R14" s="29">
        <f t="shared" si="1"/>
        <v>96.9</v>
      </c>
      <c r="S14" s="30">
        <f t="shared" si="2"/>
        <v>96.595833333333331</v>
      </c>
      <c r="T14" s="29">
        <f t="shared" si="6"/>
        <v>24.148958333333333</v>
      </c>
    </row>
    <row r="15" spans="1:20" s="31" customFormat="1" ht="18.75" x14ac:dyDescent="0.3">
      <c r="A15" s="19" t="s">
        <v>15</v>
      </c>
      <c r="B15" s="15" t="s">
        <v>54</v>
      </c>
      <c r="C15" s="33">
        <v>90</v>
      </c>
      <c r="D15" s="36">
        <v>95.4</v>
      </c>
      <c r="E15" s="16">
        <v>95.4</v>
      </c>
      <c r="F15" s="29">
        <f>(D15+E15)/2</f>
        <v>95.4</v>
      </c>
      <c r="G15" s="16">
        <v>91.8</v>
      </c>
      <c r="H15" s="16">
        <v>94.7</v>
      </c>
      <c r="I15" s="16">
        <v>93.2</v>
      </c>
      <c r="J15" s="29">
        <f t="shared" si="3"/>
        <v>93.233333333333334</v>
      </c>
      <c r="K15" s="16">
        <v>94.7</v>
      </c>
      <c r="L15" s="16">
        <v>97.5</v>
      </c>
      <c r="M15" s="29">
        <f t="shared" si="4"/>
        <v>96.1</v>
      </c>
      <c r="N15" s="34">
        <v>97.8</v>
      </c>
      <c r="O15" s="34">
        <v>95.5</v>
      </c>
      <c r="P15" s="37">
        <v>93.7</v>
      </c>
      <c r="Q15" s="37">
        <v>100</v>
      </c>
      <c r="R15" s="29">
        <f t="shared" si="1"/>
        <v>96.75</v>
      </c>
      <c r="S15" s="30">
        <f t="shared" si="2"/>
        <v>95.370833333333337</v>
      </c>
      <c r="T15" s="29">
        <f t="shared" si="6"/>
        <v>23.842708333333334</v>
      </c>
    </row>
    <row r="16" spans="1:20" s="3" customFormat="1" ht="19.5" x14ac:dyDescent="0.3">
      <c r="A16" s="10" t="s">
        <v>29</v>
      </c>
      <c r="B16" s="11" t="s">
        <v>3</v>
      </c>
      <c r="C16" s="23">
        <v>90</v>
      </c>
      <c r="D16" s="24">
        <f>D17</f>
        <v>98.7</v>
      </c>
      <c r="E16" s="24">
        <f t="shared" ref="E16:Q16" si="8">E17</f>
        <v>98.7</v>
      </c>
      <c r="F16" s="24">
        <f t="shared" si="8"/>
        <v>98.7</v>
      </c>
      <c r="G16" s="24">
        <f t="shared" si="8"/>
        <v>97</v>
      </c>
      <c r="H16" s="24">
        <f t="shared" si="8"/>
        <v>93.9</v>
      </c>
      <c r="I16" s="24">
        <f t="shared" si="8"/>
        <v>86</v>
      </c>
      <c r="J16" s="24">
        <f t="shared" si="8"/>
        <v>92.3</v>
      </c>
      <c r="K16" s="24">
        <f t="shared" si="8"/>
        <v>99.1</v>
      </c>
      <c r="L16" s="24">
        <f t="shared" si="8"/>
        <v>99</v>
      </c>
      <c r="M16" s="24">
        <f t="shared" si="8"/>
        <v>99.05</v>
      </c>
      <c r="N16" s="24">
        <f t="shared" si="8"/>
        <v>98.4</v>
      </c>
      <c r="O16" s="24">
        <f t="shared" si="8"/>
        <v>97.5</v>
      </c>
      <c r="P16" s="24">
        <f t="shared" si="8"/>
        <v>93.6</v>
      </c>
      <c r="Q16" s="24">
        <f t="shared" si="8"/>
        <v>100</v>
      </c>
      <c r="R16" s="7">
        <f t="shared" si="1"/>
        <v>97.375</v>
      </c>
      <c r="S16" s="8">
        <f t="shared" si="2"/>
        <v>96.856250000000003</v>
      </c>
      <c r="T16" s="7">
        <f t="shared" si="6"/>
        <v>24.214062500000001</v>
      </c>
    </row>
    <row r="17" spans="1:20" s="17" customFormat="1" ht="15.75" x14ac:dyDescent="0.25">
      <c r="A17" s="12" t="s">
        <v>55</v>
      </c>
      <c r="B17" s="13" t="s">
        <v>56</v>
      </c>
      <c r="C17" s="33">
        <v>90</v>
      </c>
      <c r="D17" s="36">
        <v>98.7</v>
      </c>
      <c r="E17" s="34">
        <v>98.7</v>
      </c>
      <c r="F17" s="16">
        <f>(D17+E17)/2</f>
        <v>98.7</v>
      </c>
      <c r="G17" s="34">
        <v>97</v>
      </c>
      <c r="H17" s="34">
        <v>93.9</v>
      </c>
      <c r="I17" s="34">
        <v>86</v>
      </c>
      <c r="J17" s="16">
        <f t="shared" si="3"/>
        <v>92.3</v>
      </c>
      <c r="K17" s="34">
        <v>99.1</v>
      </c>
      <c r="L17" s="34">
        <v>99</v>
      </c>
      <c r="M17" s="16">
        <f t="shared" si="4"/>
        <v>99.05</v>
      </c>
      <c r="N17" s="34">
        <v>98.4</v>
      </c>
      <c r="O17" s="34">
        <v>97.5</v>
      </c>
      <c r="P17" s="34">
        <v>93.6</v>
      </c>
      <c r="Q17" s="34">
        <v>100</v>
      </c>
      <c r="R17" s="16">
        <f t="shared" si="1"/>
        <v>97.375</v>
      </c>
      <c r="S17" s="18">
        <f t="shared" si="2"/>
        <v>96.856250000000003</v>
      </c>
      <c r="T17" s="16">
        <f t="shared" si="6"/>
        <v>24.214062500000001</v>
      </c>
    </row>
    <row r="18" spans="1:20" s="3" customFormat="1" ht="19.5" x14ac:dyDescent="0.3">
      <c r="A18" s="4" t="s">
        <v>30</v>
      </c>
      <c r="B18" s="14" t="s">
        <v>4</v>
      </c>
      <c r="C18" s="23">
        <v>90</v>
      </c>
      <c r="D18" s="24">
        <f>D19</f>
        <v>94.5</v>
      </c>
      <c r="E18" s="24">
        <f t="shared" ref="E18:Q18" si="9">E19</f>
        <v>94.5</v>
      </c>
      <c r="F18" s="24">
        <f t="shared" si="9"/>
        <v>94.5</v>
      </c>
      <c r="G18" s="24">
        <f t="shared" si="9"/>
        <v>91.5</v>
      </c>
      <c r="H18" s="24">
        <f t="shared" si="9"/>
        <v>94.9</v>
      </c>
      <c r="I18" s="24">
        <f t="shared" si="9"/>
        <v>92</v>
      </c>
      <c r="J18" s="24">
        <f t="shared" si="9"/>
        <v>92.8</v>
      </c>
      <c r="K18" s="24">
        <f t="shared" si="9"/>
        <v>99.1</v>
      </c>
      <c r="L18" s="24">
        <f t="shared" si="9"/>
        <v>100</v>
      </c>
      <c r="M18" s="24">
        <f t="shared" si="9"/>
        <v>99.5</v>
      </c>
      <c r="N18" s="24">
        <f t="shared" si="9"/>
        <v>96.5</v>
      </c>
      <c r="O18" s="24">
        <f t="shared" si="9"/>
        <v>96.5</v>
      </c>
      <c r="P18" s="24">
        <f t="shared" si="9"/>
        <v>94.9</v>
      </c>
      <c r="Q18" s="24">
        <f t="shared" si="9"/>
        <v>100</v>
      </c>
      <c r="R18" s="7">
        <f t="shared" si="1"/>
        <v>96.974999999999994</v>
      </c>
      <c r="S18" s="8">
        <f t="shared" si="2"/>
        <v>95.943749999999994</v>
      </c>
      <c r="T18" s="7">
        <f t="shared" si="6"/>
        <v>23.985937499999999</v>
      </c>
    </row>
    <row r="19" spans="1:20" s="17" customFormat="1" ht="15.75" x14ac:dyDescent="0.25">
      <c r="A19" s="19" t="s">
        <v>57</v>
      </c>
      <c r="B19" s="15" t="s">
        <v>58</v>
      </c>
      <c r="C19" s="33">
        <v>90</v>
      </c>
      <c r="D19" s="36">
        <v>94.5</v>
      </c>
      <c r="E19" s="34">
        <v>94.5</v>
      </c>
      <c r="F19" s="16">
        <f>(D19+E19)/2</f>
        <v>94.5</v>
      </c>
      <c r="G19" s="34">
        <v>91.5</v>
      </c>
      <c r="H19" s="34">
        <v>94.9</v>
      </c>
      <c r="I19" s="34">
        <v>92</v>
      </c>
      <c r="J19" s="16">
        <f t="shared" si="3"/>
        <v>92.8</v>
      </c>
      <c r="K19" s="34">
        <v>99.1</v>
      </c>
      <c r="L19" s="34">
        <v>100</v>
      </c>
      <c r="M19" s="16">
        <v>99.5</v>
      </c>
      <c r="N19" s="34">
        <v>96.5</v>
      </c>
      <c r="O19" s="34">
        <v>96.5</v>
      </c>
      <c r="P19" s="34">
        <v>94.9</v>
      </c>
      <c r="Q19" s="34">
        <v>100</v>
      </c>
      <c r="R19" s="16">
        <f t="shared" si="1"/>
        <v>96.974999999999994</v>
      </c>
      <c r="S19" s="18">
        <f t="shared" si="2"/>
        <v>95.943749999999994</v>
      </c>
      <c r="T19" s="16">
        <f t="shared" si="6"/>
        <v>23.985937499999999</v>
      </c>
    </row>
    <row r="20" spans="1:20" s="3" customFormat="1" ht="19.5" x14ac:dyDescent="0.3">
      <c r="A20" s="10" t="s">
        <v>31</v>
      </c>
      <c r="B20" s="14" t="s">
        <v>5</v>
      </c>
      <c r="C20" s="23">
        <v>270</v>
      </c>
      <c r="D20" s="24">
        <f>(D21+D22+D23)/3</f>
        <v>96.266666666666666</v>
      </c>
      <c r="E20" s="24">
        <f t="shared" ref="E20:Q20" si="10">(E21+E22+E23)/3</f>
        <v>96.266666666666666</v>
      </c>
      <c r="F20" s="24">
        <f t="shared" si="10"/>
        <v>96.266666666666666</v>
      </c>
      <c r="G20" s="24">
        <f t="shared" si="10"/>
        <v>94</v>
      </c>
      <c r="H20" s="24">
        <f t="shared" si="10"/>
        <v>94.766666666666666</v>
      </c>
      <c r="I20" s="24">
        <f t="shared" si="10"/>
        <v>94.733333333333334</v>
      </c>
      <c r="J20" s="24">
        <f t="shared" si="10"/>
        <v>94.5</v>
      </c>
      <c r="K20" s="24">
        <f t="shared" si="10"/>
        <v>97.966666666666654</v>
      </c>
      <c r="L20" s="24">
        <f t="shared" si="10"/>
        <v>97.5</v>
      </c>
      <c r="M20" s="24">
        <f t="shared" si="10"/>
        <v>97.733333333333348</v>
      </c>
      <c r="N20" s="24">
        <f t="shared" si="10"/>
        <v>97.933333333333323</v>
      </c>
      <c r="O20" s="24">
        <f t="shared" si="10"/>
        <v>95.933333333333337</v>
      </c>
      <c r="P20" s="24">
        <f t="shared" si="10"/>
        <v>93.633333333333326</v>
      </c>
      <c r="Q20" s="24">
        <f t="shared" si="10"/>
        <v>100</v>
      </c>
      <c r="R20" s="7">
        <f t="shared" si="1"/>
        <v>96.875</v>
      </c>
      <c r="S20" s="8">
        <f t="shared" si="2"/>
        <v>96.34375</v>
      </c>
      <c r="T20" s="7">
        <f t="shared" si="6"/>
        <v>24.0859375</v>
      </c>
    </row>
    <row r="21" spans="1:20" s="17" customFormat="1" ht="31.5" x14ac:dyDescent="0.25">
      <c r="A21" s="12" t="s">
        <v>16</v>
      </c>
      <c r="B21" s="20" t="s">
        <v>59</v>
      </c>
      <c r="C21" s="33">
        <v>90</v>
      </c>
      <c r="D21" s="34">
        <v>98.3</v>
      </c>
      <c r="E21" s="34">
        <v>98.3</v>
      </c>
      <c r="F21" s="16">
        <f>(D21+E21)/2</f>
        <v>98.3</v>
      </c>
      <c r="G21" s="34">
        <v>98.5</v>
      </c>
      <c r="H21" s="34">
        <v>98.3</v>
      </c>
      <c r="I21" s="34">
        <v>98.4</v>
      </c>
      <c r="J21" s="16">
        <f t="shared" si="3"/>
        <v>98.40000000000002</v>
      </c>
      <c r="K21" s="34">
        <v>99.1</v>
      </c>
      <c r="L21" s="34">
        <v>100</v>
      </c>
      <c r="M21" s="16">
        <f t="shared" si="4"/>
        <v>99.55</v>
      </c>
      <c r="N21" s="34">
        <v>98.9</v>
      </c>
      <c r="O21" s="34">
        <v>97.4</v>
      </c>
      <c r="P21" s="34">
        <v>96.5</v>
      </c>
      <c r="Q21" s="34">
        <v>100</v>
      </c>
      <c r="R21" s="16">
        <f t="shared" si="1"/>
        <v>98.2</v>
      </c>
      <c r="S21" s="18">
        <f t="shared" si="2"/>
        <v>98.612499999999997</v>
      </c>
      <c r="T21" s="16">
        <f t="shared" si="6"/>
        <v>24.653124999999999</v>
      </c>
    </row>
    <row r="22" spans="1:20" s="17" customFormat="1" ht="15.75" x14ac:dyDescent="0.25">
      <c r="A22" s="12" t="s">
        <v>17</v>
      </c>
      <c r="B22" s="13" t="s">
        <v>60</v>
      </c>
      <c r="C22" s="33">
        <v>90</v>
      </c>
      <c r="D22" s="34">
        <v>93.7</v>
      </c>
      <c r="E22" s="34">
        <v>93.7</v>
      </c>
      <c r="F22" s="16">
        <f>(D22+E22)/2</f>
        <v>93.7</v>
      </c>
      <c r="G22" s="34">
        <v>91.5</v>
      </c>
      <c r="H22" s="34">
        <v>93.5</v>
      </c>
      <c r="I22" s="34">
        <v>87</v>
      </c>
      <c r="J22" s="16">
        <f t="shared" si="3"/>
        <v>90.666666666666671</v>
      </c>
      <c r="K22" s="34">
        <v>97.5</v>
      </c>
      <c r="L22" s="34">
        <v>97</v>
      </c>
      <c r="M22" s="16">
        <f t="shared" si="4"/>
        <v>97.25</v>
      </c>
      <c r="N22" s="34">
        <v>98.3</v>
      </c>
      <c r="O22" s="34">
        <v>92.5</v>
      </c>
      <c r="P22" s="34">
        <v>93.3</v>
      </c>
      <c r="Q22" s="34">
        <v>100</v>
      </c>
      <c r="R22" s="16">
        <f t="shared" si="1"/>
        <v>96.025000000000006</v>
      </c>
      <c r="S22" s="18">
        <f t="shared" si="2"/>
        <v>94.410416666666663</v>
      </c>
      <c r="T22" s="16">
        <f t="shared" si="6"/>
        <v>23.602604166666666</v>
      </c>
    </row>
    <row r="23" spans="1:20" s="17" customFormat="1" ht="31.5" x14ac:dyDescent="0.25">
      <c r="A23" s="12" t="s">
        <v>18</v>
      </c>
      <c r="B23" s="20" t="s">
        <v>61</v>
      </c>
      <c r="C23" s="33">
        <v>90</v>
      </c>
      <c r="D23" s="34">
        <v>96.8</v>
      </c>
      <c r="E23" s="34">
        <v>96.8</v>
      </c>
      <c r="F23" s="16">
        <f>(D23+E23)/2</f>
        <v>96.8</v>
      </c>
      <c r="G23" s="34">
        <v>92</v>
      </c>
      <c r="H23" s="34">
        <v>92.5</v>
      </c>
      <c r="I23" s="34">
        <v>98.8</v>
      </c>
      <c r="J23" s="16">
        <f t="shared" si="3"/>
        <v>94.433333333333337</v>
      </c>
      <c r="K23" s="34">
        <v>97.3</v>
      </c>
      <c r="L23" s="34">
        <v>95.5</v>
      </c>
      <c r="M23" s="16">
        <f t="shared" si="4"/>
        <v>96.4</v>
      </c>
      <c r="N23" s="34">
        <v>96.6</v>
      </c>
      <c r="O23" s="34">
        <v>97.9</v>
      </c>
      <c r="P23" s="34">
        <v>91.1</v>
      </c>
      <c r="Q23" s="34">
        <v>100</v>
      </c>
      <c r="R23" s="16">
        <f t="shared" si="1"/>
        <v>96.4</v>
      </c>
      <c r="S23" s="18">
        <f t="shared" si="2"/>
        <v>96.008333333333326</v>
      </c>
      <c r="T23" s="16">
        <f t="shared" si="6"/>
        <v>24.002083333333331</v>
      </c>
    </row>
    <row r="24" spans="1:20" s="3" customFormat="1" ht="22.5" customHeight="1" x14ac:dyDescent="0.3">
      <c r="A24" s="5" t="s">
        <v>32</v>
      </c>
      <c r="B24" s="14" t="s">
        <v>6</v>
      </c>
      <c r="C24" s="23">
        <v>360</v>
      </c>
      <c r="D24" s="24">
        <f>(D25+D26+D27+D28)/4</f>
        <v>97.649999999999991</v>
      </c>
      <c r="E24" s="24">
        <f t="shared" ref="E24:Q24" si="11">(E25+E26+E27+E28)/4</f>
        <v>97.649999999999991</v>
      </c>
      <c r="F24" s="24">
        <f t="shared" si="11"/>
        <v>97.649999999999991</v>
      </c>
      <c r="G24" s="24">
        <f t="shared" si="11"/>
        <v>94.575000000000003</v>
      </c>
      <c r="H24" s="24">
        <f t="shared" si="11"/>
        <v>95.525000000000006</v>
      </c>
      <c r="I24" s="24">
        <f t="shared" si="11"/>
        <v>90.575000000000003</v>
      </c>
      <c r="J24" s="24">
        <f t="shared" si="11"/>
        <v>93.558333333333337</v>
      </c>
      <c r="K24" s="24">
        <f t="shared" si="11"/>
        <v>95</v>
      </c>
      <c r="L24" s="24">
        <f t="shared" si="11"/>
        <v>94.55</v>
      </c>
      <c r="M24" s="24">
        <f t="shared" si="11"/>
        <v>94.775000000000006</v>
      </c>
      <c r="N24" s="24">
        <f t="shared" si="11"/>
        <v>96.300000000000011</v>
      </c>
      <c r="O24" s="24">
        <f t="shared" si="11"/>
        <v>96.174999999999997</v>
      </c>
      <c r="P24" s="24">
        <f t="shared" si="11"/>
        <v>95.5</v>
      </c>
      <c r="Q24" s="24">
        <f t="shared" si="11"/>
        <v>100</v>
      </c>
      <c r="R24" s="7">
        <f t="shared" si="1"/>
        <v>96.993750000000006</v>
      </c>
      <c r="S24" s="8">
        <f t="shared" si="2"/>
        <v>95.744270833333331</v>
      </c>
      <c r="T24" s="7">
        <f t="shared" si="6"/>
        <v>23.936067708333333</v>
      </c>
    </row>
    <row r="25" spans="1:20" s="17" customFormat="1" ht="15.75" x14ac:dyDescent="0.25">
      <c r="A25" s="22" t="s">
        <v>19</v>
      </c>
      <c r="B25" s="15" t="s">
        <v>62</v>
      </c>
      <c r="C25" s="33">
        <v>90</v>
      </c>
      <c r="D25" s="34">
        <v>98.8</v>
      </c>
      <c r="E25" s="34">
        <v>98.8</v>
      </c>
      <c r="F25" s="16">
        <f>(D25+E25)/2</f>
        <v>98.8</v>
      </c>
      <c r="G25" s="34">
        <v>98.5</v>
      </c>
      <c r="H25" s="34">
        <v>97.3</v>
      </c>
      <c r="I25" s="34">
        <v>96.4</v>
      </c>
      <c r="J25" s="16">
        <f t="shared" si="3"/>
        <v>97.40000000000002</v>
      </c>
      <c r="K25" s="34">
        <v>98.5</v>
      </c>
      <c r="L25" s="34">
        <v>100</v>
      </c>
      <c r="M25" s="16">
        <f t="shared" si="4"/>
        <v>99.25</v>
      </c>
      <c r="N25" s="34">
        <v>95.8</v>
      </c>
      <c r="O25" s="34">
        <v>96.5</v>
      </c>
      <c r="P25" s="34">
        <v>97.3</v>
      </c>
      <c r="Q25" s="34">
        <v>100</v>
      </c>
      <c r="R25" s="16">
        <f t="shared" si="1"/>
        <v>97.4</v>
      </c>
      <c r="S25" s="18">
        <f t="shared" si="2"/>
        <v>98.212500000000006</v>
      </c>
      <c r="T25" s="16">
        <f t="shared" si="6"/>
        <v>24.553125000000001</v>
      </c>
    </row>
    <row r="26" spans="1:20" s="17" customFormat="1" ht="15.75" x14ac:dyDescent="0.25">
      <c r="A26" s="22" t="s">
        <v>20</v>
      </c>
      <c r="B26" s="15" t="s">
        <v>63</v>
      </c>
      <c r="C26" s="33">
        <v>90</v>
      </c>
      <c r="D26" s="34">
        <v>97.5</v>
      </c>
      <c r="E26" s="34">
        <v>97.5</v>
      </c>
      <c r="F26" s="16">
        <f>(D26+E26)/2</f>
        <v>97.5</v>
      </c>
      <c r="G26" s="34">
        <v>98.5</v>
      </c>
      <c r="H26" s="34">
        <v>99.1</v>
      </c>
      <c r="I26" s="34">
        <v>90.4</v>
      </c>
      <c r="J26" s="16">
        <f t="shared" si="3"/>
        <v>96</v>
      </c>
      <c r="K26" s="34">
        <v>94</v>
      </c>
      <c r="L26" s="34">
        <v>92</v>
      </c>
      <c r="M26" s="16">
        <f t="shared" si="4"/>
        <v>93</v>
      </c>
      <c r="N26" s="34">
        <v>97.5</v>
      </c>
      <c r="O26" s="34">
        <v>98.5</v>
      </c>
      <c r="P26" s="34">
        <v>99.1</v>
      </c>
      <c r="Q26" s="34">
        <v>100</v>
      </c>
      <c r="R26" s="16">
        <f t="shared" si="1"/>
        <v>98.775000000000006</v>
      </c>
      <c r="S26" s="18">
        <f t="shared" si="2"/>
        <v>96.318749999999994</v>
      </c>
      <c r="T26" s="16">
        <f t="shared" si="6"/>
        <v>24.079687499999999</v>
      </c>
    </row>
    <row r="27" spans="1:20" s="17" customFormat="1" ht="15.75" x14ac:dyDescent="0.25">
      <c r="A27" s="22" t="s">
        <v>21</v>
      </c>
      <c r="B27" s="15" t="s">
        <v>64</v>
      </c>
      <c r="C27" s="33">
        <v>90</v>
      </c>
      <c r="D27" s="34">
        <v>96.6</v>
      </c>
      <c r="E27" s="34">
        <v>96.6</v>
      </c>
      <c r="F27" s="16">
        <f>(D27+E27)/2</f>
        <v>96.6</v>
      </c>
      <c r="G27" s="34">
        <v>91.1</v>
      </c>
      <c r="H27" s="34">
        <v>95.6</v>
      </c>
      <c r="I27" s="34">
        <v>91</v>
      </c>
      <c r="J27" s="16">
        <f t="shared" si="3"/>
        <v>92.566666666666663</v>
      </c>
      <c r="K27" s="34">
        <v>93.7</v>
      </c>
      <c r="L27" s="34">
        <v>95</v>
      </c>
      <c r="M27" s="16">
        <f t="shared" si="4"/>
        <v>94.35</v>
      </c>
      <c r="N27" s="34">
        <v>98</v>
      </c>
      <c r="O27" s="34">
        <v>96.5</v>
      </c>
      <c r="P27" s="34">
        <v>95.5</v>
      </c>
      <c r="Q27" s="34">
        <v>100</v>
      </c>
      <c r="R27" s="16">
        <f t="shared" si="1"/>
        <v>97.5</v>
      </c>
      <c r="S27" s="18">
        <f t="shared" si="2"/>
        <v>95.254166666666663</v>
      </c>
      <c r="T27" s="16">
        <f t="shared" si="6"/>
        <v>23.813541666666666</v>
      </c>
    </row>
    <row r="28" spans="1:20" s="17" customFormat="1" ht="15.75" x14ac:dyDescent="0.25">
      <c r="A28" s="22" t="s">
        <v>22</v>
      </c>
      <c r="B28" s="15" t="s">
        <v>65</v>
      </c>
      <c r="C28" s="33">
        <v>90</v>
      </c>
      <c r="D28" s="34">
        <v>97.7</v>
      </c>
      <c r="E28" s="34">
        <v>97.7</v>
      </c>
      <c r="F28" s="16">
        <f>(D28+E28)/2</f>
        <v>97.7</v>
      </c>
      <c r="G28" s="34">
        <v>90.2</v>
      </c>
      <c r="H28" s="34">
        <v>90.1</v>
      </c>
      <c r="I28" s="34">
        <v>84.5</v>
      </c>
      <c r="J28" s="16">
        <f t="shared" si="3"/>
        <v>88.266666666666666</v>
      </c>
      <c r="K28" s="34">
        <v>93.8</v>
      </c>
      <c r="L28" s="34">
        <v>91.2</v>
      </c>
      <c r="M28" s="16">
        <f t="shared" si="4"/>
        <v>92.5</v>
      </c>
      <c r="N28" s="34">
        <v>93.9</v>
      </c>
      <c r="O28" s="34">
        <v>93.2</v>
      </c>
      <c r="P28" s="34">
        <v>90.1</v>
      </c>
      <c r="Q28" s="34">
        <v>100</v>
      </c>
      <c r="R28" s="16">
        <f t="shared" si="1"/>
        <v>94.300000000000011</v>
      </c>
      <c r="S28" s="18">
        <f t="shared" si="2"/>
        <v>93.191666666666677</v>
      </c>
      <c r="T28" s="16">
        <f t="shared" si="6"/>
        <v>23.297916666666669</v>
      </c>
    </row>
    <row r="29" spans="1:20" s="2" customFormat="1" ht="19.5" x14ac:dyDescent="0.3">
      <c r="A29" s="10" t="s">
        <v>33</v>
      </c>
      <c r="B29" s="11" t="s">
        <v>7</v>
      </c>
      <c r="C29" s="23">
        <v>90</v>
      </c>
      <c r="D29" s="35">
        <f>D30</f>
        <v>94.2</v>
      </c>
      <c r="E29" s="35">
        <f t="shared" ref="E29:Q29" si="12">E30</f>
        <v>94.2</v>
      </c>
      <c r="F29" s="35">
        <f t="shared" si="12"/>
        <v>94.2</v>
      </c>
      <c r="G29" s="35">
        <f>G30</f>
        <v>81</v>
      </c>
      <c r="H29" s="35">
        <f t="shared" si="12"/>
        <v>91.7</v>
      </c>
      <c r="I29" s="35">
        <f t="shared" si="12"/>
        <v>85</v>
      </c>
      <c r="J29" s="35">
        <f t="shared" si="12"/>
        <v>85.899999999999991</v>
      </c>
      <c r="K29" s="35">
        <f t="shared" si="12"/>
        <v>96</v>
      </c>
      <c r="L29" s="35">
        <f t="shared" si="12"/>
        <v>100</v>
      </c>
      <c r="M29" s="35">
        <f t="shared" si="12"/>
        <v>98</v>
      </c>
      <c r="N29" s="35">
        <f t="shared" si="12"/>
        <v>94</v>
      </c>
      <c r="O29" s="35">
        <f t="shared" si="12"/>
        <v>91.5</v>
      </c>
      <c r="P29" s="35">
        <f t="shared" si="12"/>
        <v>91.7</v>
      </c>
      <c r="Q29" s="35">
        <f t="shared" si="12"/>
        <v>100</v>
      </c>
      <c r="R29" s="7">
        <f t="shared" si="1"/>
        <v>94.3</v>
      </c>
      <c r="S29" s="8">
        <f t="shared" si="2"/>
        <v>93.100000000000009</v>
      </c>
      <c r="T29" s="7">
        <f t="shared" si="6"/>
        <v>23.275000000000002</v>
      </c>
    </row>
    <row r="30" spans="1:20" s="17" customFormat="1" ht="15.75" x14ac:dyDescent="0.25">
      <c r="A30" s="12" t="s">
        <v>66</v>
      </c>
      <c r="B30" s="13" t="s">
        <v>67</v>
      </c>
      <c r="C30" s="33">
        <v>90</v>
      </c>
      <c r="D30" s="34">
        <v>94.2</v>
      </c>
      <c r="E30" s="34">
        <v>94.2</v>
      </c>
      <c r="F30" s="16">
        <f>(D30+E30)/2</f>
        <v>94.2</v>
      </c>
      <c r="G30" s="34">
        <v>81</v>
      </c>
      <c r="H30" s="34">
        <v>91.7</v>
      </c>
      <c r="I30" s="34">
        <v>85</v>
      </c>
      <c r="J30" s="16">
        <f t="shared" si="3"/>
        <v>85.899999999999991</v>
      </c>
      <c r="K30" s="34">
        <v>96</v>
      </c>
      <c r="L30" s="34">
        <v>100</v>
      </c>
      <c r="M30" s="16">
        <f t="shared" si="4"/>
        <v>98</v>
      </c>
      <c r="N30" s="34">
        <v>94</v>
      </c>
      <c r="O30" s="34">
        <v>91.5</v>
      </c>
      <c r="P30" s="34">
        <v>91.7</v>
      </c>
      <c r="Q30" s="34">
        <v>100</v>
      </c>
      <c r="R30" s="16">
        <f t="shared" si="1"/>
        <v>94.3</v>
      </c>
      <c r="S30" s="18">
        <f t="shared" si="2"/>
        <v>93.100000000000009</v>
      </c>
      <c r="T30" s="16">
        <f t="shared" si="6"/>
        <v>23.275000000000002</v>
      </c>
    </row>
    <row r="31" spans="1:20" s="38" customFormat="1" ht="19.5" x14ac:dyDescent="0.3">
      <c r="A31" s="10" t="s">
        <v>34</v>
      </c>
      <c r="B31" s="11" t="s">
        <v>8</v>
      </c>
      <c r="C31" s="23">
        <v>270</v>
      </c>
      <c r="D31" s="24">
        <f>(D32+D33+D34)/3</f>
        <v>93.466666666666654</v>
      </c>
      <c r="E31" s="24">
        <f t="shared" ref="E31:Q31" si="13">(E32+E33+E34)/3</f>
        <v>93.466666666666683</v>
      </c>
      <c r="F31" s="24">
        <f t="shared" si="13"/>
        <v>93.466666666666654</v>
      </c>
      <c r="G31" s="24">
        <f t="shared" si="13"/>
        <v>88.633333333333326</v>
      </c>
      <c r="H31" s="24">
        <f t="shared" si="13"/>
        <v>86.266666666666666</v>
      </c>
      <c r="I31" s="24">
        <f t="shared" si="13"/>
        <v>85.833333333333329</v>
      </c>
      <c r="J31" s="24">
        <f t="shared" si="13"/>
        <v>86.911111111111111</v>
      </c>
      <c r="K31" s="24">
        <f t="shared" si="13"/>
        <v>90.5</v>
      </c>
      <c r="L31" s="24">
        <f t="shared" si="13"/>
        <v>92.533333333333346</v>
      </c>
      <c r="M31" s="24">
        <f t="shared" si="13"/>
        <v>91.516666666666666</v>
      </c>
      <c r="N31" s="24">
        <f t="shared" si="13"/>
        <v>94.833333333333329</v>
      </c>
      <c r="O31" s="24">
        <f t="shared" si="13"/>
        <v>94.666666666666671</v>
      </c>
      <c r="P31" s="24">
        <f t="shared" si="13"/>
        <v>85.166666666666671</v>
      </c>
      <c r="Q31" s="24">
        <f t="shared" si="13"/>
        <v>100</v>
      </c>
      <c r="R31" s="7">
        <f t="shared" si="1"/>
        <v>93.666666666666671</v>
      </c>
      <c r="S31" s="8">
        <f t="shared" si="2"/>
        <v>91.390277777777783</v>
      </c>
      <c r="T31" s="7">
        <f t="shared" si="6"/>
        <v>22.847569444444446</v>
      </c>
    </row>
    <row r="32" spans="1:20" s="17" customFormat="1" ht="15.75" x14ac:dyDescent="0.25">
      <c r="A32" s="22" t="s">
        <v>23</v>
      </c>
      <c r="B32" s="15" t="s">
        <v>68</v>
      </c>
      <c r="C32" s="33">
        <v>90</v>
      </c>
      <c r="D32" s="16">
        <v>94.2</v>
      </c>
      <c r="E32" s="16">
        <v>94.2</v>
      </c>
      <c r="F32" s="16">
        <f>(D32+E32)/2</f>
        <v>94.2</v>
      </c>
      <c r="G32" s="16">
        <v>91.4</v>
      </c>
      <c r="H32" s="16">
        <v>91.5</v>
      </c>
      <c r="I32" s="16">
        <v>81</v>
      </c>
      <c r="J32" s="16">
        <f t="shared" si="3"/>
        <v>87.966666666666654</v>
      </c>
      <c r="K32" s="16">
        <v>93.3</v>
      </c>
      <c r="L32" s="16">
        <v>91.2</v>
      </c>
      <c r="M32" s="16">
        <f t="shared" si="4"/>
        <v>92.25</v>
      </c>
      <c r="N32" s="16">
        <v>92.2</v>
      </c>
      <c r="O32" s="16">
        <v>93</v>
      </c>
      <c r="P32" s="34">
        <v>90.5</v>
      </c>
      <c r="Q32" s="34">
        <v>100</v>
      </c>
      <c r="R32" s="16">
        <f t="shared" si="1"/>
        <v>93.924999999999997</v>
      </c>
      <c r="S32" s="18">
        <f t="shared" si="2"/>
        <v>92.08541666666666</v>
      </c>
      <c r="T32" s="16">
        <f t="shared" si="6"/>
        <v>23.021354166666665</v>
      </c>
    </row>
    <row r="33" spans="1:20" s="17" customFormat="1" ht="15.75" x14ac:dyDescent="0.25">
      <c r="A33" s="22" t="s">
        <v>24</v>
      </c>
      <c r="B33" s="15" t="s">
        <v>69</v>
      </c>
      <c r="C33" s="33">
        <v>90</v>
      </c>
      <c r="D33" s="16">
        <v>93.5</v>
      </c>
      <c r="E33" s="16">
        <v>93.4</v>
      </c>
      <c r="F33" s="16">
        <f>(D33+E33)/2</f>
        <v>93.45</v>
      </c>
      <c r="G33" s="16">
        <v>93</v>
      </c>
      <c r="H33" s="16">
        <v>81.5</v>
      </c>
      <c r="I33" s="16">
        <v>94.5</v>
      </c>
      <c r="J33" s="16">
        <f t="shared" si="3"/>
        <v>89.666666666666671</v>
      </c>
      <c r="K33" s="16">
        <v>93.7</v>
      </c>
      <c r="L33" s="16">
        <v>95.3</v>
      </c>
      <c r="M33" s="16">
        <f t="shared" si="4"/>
        <v>94.5</v>
      </c>
      <c r="N33" s="16">
        <v>97.7</v>
      </c>
      <c r="O33" s="16">
        <v>98</v>
      </c>
      <c r="P33" s="34">
        <v>81.3</v>
      </c>
      <c r="Q33" s="34">
        <v>100</v>
      </c>
      <c r="R33" s="16">
        <f t="shared" si="1"/>
        <v>94.25</v>
      </c>
      <c r="S33" s="18">
        <f t="shared" si="2"/>
        <v>92.966666666666669</v>
      </c>
      <c r="T33" s="16">
        <f t="shared" si="6"/>
        <v>23.241666666666667</v>
      </c>
    </row>
    <row r="34" spans="1:20" s="17" customFormat="1" ht="15.75" x14ac:dyDescent="0.25">
      <c r="A34" s="22" t="s">
        <v>25</v>
      </c>
      <c r="B34" s="15" t="s">
        <v>70</v>
      </c>
      <c r="C34" s="33">
        <v>90</v>
      </c>
      <c r="D34" s="16">
        <v>92.7</v>
      </c>
      <c r="E34" s="16">
        <v>92.8</v>
      </c>
      <c r="F34" s="16">
        <f>(D34+E34)/2</f>
        <v>92.75</v>
      </c>
      <c r="G34" s="16">
        <v>81.5</v>
      </c>
      <c r="H34" s="16">
        <v>85.8</v>
      </c>
      <c r="I34" s="16">
        <v>82</v>
      </c>
      <c r="J34" s="16">
        <f t="shared" si="3"/>
        <v>83.100000000000009</v>
      </c>
      <c r="K34" s="16">
        <v>84.5</v>
      </c>
      <c r="L34" s="16">
        <v>91.1</v>
      </c>
      <c r="M34" s="16">
        <f t="shared" si="4"/>
        <v>87.8</v>
      </c>
      <c r="N34" s="16">
        <v>94.6</v>
      </c>
      <c r="O34" s="16">
        <v>93</v>
      </c>
      <c r="P34" s="34">
        <v>83.7</v>
      </c>
      <c r="Q34" s="34">
        <v>100</v>
      </c>
      <c r="R34" s="16">
        <f t="shared" si="1"/>
        <v>92.825000000000003</v>
      </c>
      <c r="S34" s="18">
        <f t="shared" si="2"/>
        <v>89.118750000000006</v>
      </c>
      <c r="T34" s="16">
        <f t="shared" si="6"/>
        <v>22.279687500000001</v>
      </c>
    </row>
    <row r="35" spans="1:20" s="21" customFormat="1" ht="19.5" x14ac:dyDescent="0.3">
      <c r="A35" s="5" t="s">
        <v>35</v>
      </c>
      <c r="B35" s="14" t="s">
        <v>9</v>
      </c>
      <c r="C35" s="23">
        <v>90</v>
      </c>
      <c r="D35" s="35">
        <f>D36</f>
        <v>93.3</v>
      </c>
      <c r="E35" s="35">
        <f t="shared" ref="E35:Q35" si="14">E36</f>
        <v>92.3</v>
      </c>
      <c r="F35" s="35">
        <f t="shared" si="14"/>
        <v>92.8</v>
      </c>
      <c r="G35" s="35">
        <f t="shared" si="14"/>
        <v>91.5</v>
      </c>
      <c r="H35" s="35">
        <f t="shared" si="14"/>
        <v>92.5</v>
      </c>
      <c r="I35" s="35">
        <f t="shared" si="14"/>
        <v>98</v>
      </c>
      <c r="J35" s="35">
        <f t="shared" si="14"/>
        <v>94</v>
      </c>
      <c r="K35" s="35">
        <f t="shared" si="14"/>
        <v>96.3</v>
      </c>
      <c r="L35" s="35">
        <f t="shared" si="14"/>
        <v>98.7</v>
      </c>
      <c r="M35" s="35">
        <f t="shared" si="14"/>
        <v>97.5</v>
      </c>
      <c r="N35" s="35">
        <f t="shared" si="14"/>
        <v>92.6</v>
      </c>
      <c r="O35" s="35">
        <f t="shared" si="14"/>
        <v>92.1</v>
      </c>
      <c r="P35" s="35">
        <f t="shared" si="14"/>
        <v>91.5</v>
      </c>
      <c r="Q35" s="35">
        <f t="shared" si="14"/>
        <v>100</v>
      </c>
      <c r="R35" s="7">
        <f t="shared" si="1"/>
        <v>94.05</v>
      </c>
      <c r="S35" s="8">
        <f t="shared" si="2"/>
        <v>94.587500000000006</v>
      </c>
      <c r="T35" s="7">
        <f t="shared" si="6"/>
        <v>23.646875000000001</v>
      </c>
    </row>
    <row r="36" spans="1:20" s="17" customFormat="1" ht="15.75" x14ac:dyDescent="0.25">
      <c r="A36" s="22" t="s">
        <v>71</v>
      </c>
      <c r="B36" s="15" t="s">
        <v>72</v>
      </c>
      <c r="C36" s="33">
        <v>90</v>
      </c>
      <c r="D36" s="34">
        <v>93.3</v>
      </c>
      <c r="E36" s="34">
        <v>92.3</v>
      </c>
      <c r="F36" s="16">
        <f>(D36+E36)/2</f>
        <v>92.8</v>
      </c>
      <c r="G36" s="34">
        <v>91.5</v>
      </c>
      <c r="H36" s="34">
        <v>92.5</v>
      </c>
      <c r="I36" s="34">
        <v>98</v>
      </c>
      <c r="J36" s="16">
        <f t="shared" si="3"/>
        <v>94</v>
      </c>
      <c r="K36" s="34">
        <v>96.3</v>
      </c>
      <c r="L36" s="34">
        <v>98.7</v>
      </c>
      <c r="M36" s="16">
        <f t="shared" si="4"/>
        <v>97.5</v>
      </c>
      <c r="N36" s="34">
        <v>92.6</v>
      </c>
      <c r="O36" s="34">
        <v>92.1</v>
      </c>
      <c r="P36" s="34">
        <v>91.5</v>
      </c>
      <c r="Q36" s="34">
        <v>100</v>
      </c>
      <c r="R36" s="16">
        <f t="shared" si="1"/>
        <v>94.05</v>
      </c>
      <c r="S36" s="18">
        <f t="shared" si="2"/>
        <v>94.587500000000006</v>
      </c>
      <c r="T36" s="16">
        <f t="shared" si="6"/>
        <v>23.646875000000001</v>
      </c>
    </row>
    <row r="37" spans="1:20" s="21" customFormat="1" ht="19.5" x14ac:dyDescent="0.3">
      <c r="A37" s="14"/>
      <c r="B37" s="14" t="s">
        <v>36</v>
      </c>
      <c r="C37" s="23">
        <f>C35+C34+C33+C32+C29+C28+C27+C26+C25+C23+C22+C21+C18+C16+C15+C14+C13+C9+C5</f>
        <v>2060</v>
      </c>
      <c r="D37" s="24">
        <f>(D36+D34+D33+D32+D30+D28+D27+D26+D25+D23+D22+D21+D19+D17+D15+D14+D13+D11+D10+D8+D7+D6)/22</f>
        <v>96.572727272727263</v>
      </c>
      <c r="E37" s="24">
        <f>(E36+E34+E33+E32+E30+E28+E27+E26+E25+E23+E22+E21+E19+E17+E15+E14+E13+E11+E10+E8+E7+E6)/22</f>
        <v>96.527272727272717</v>
      </c>
      <c r="F37" s="7">
        <f>(D37+E37)/2</f>
        <v>96.549999999999983</v>
      </c>
      <c r="G37" s="24">
        <f>(G36+G34+G33+G32+G30+G28+G27+G26+G25+G23+G22+G21+G19+G17+G15+G14+G13+G11+G10+G8+G7+G6)/22</f>
        <v>93.434090909090912</v>
      </c>
      <c r="H37" s="24">
        <f>(H36+H34+H33+H32+H30+H28+H27+H26+H25+H23+H22+H21+H19+H17+H15+H14+H13+H11+H10+H8+H7+H6)/22</f>
        <v>94.022727272727266</v>
      </c>
      <c r="I37" s="24">
        <f>(I36+I34+I33+I32+I30+I28+I27+I26+I25+I23+I22+I21+I19+I17+I15+I14+I13+I11+I10+I8+I7+I6)/22</f>
        <v>91.309090909090912</v>
      </c>
      <c r="J37" s="7">
        <f>(H37+I37+G37)/3</f>
        <v>92.921969696969697</v>
      </c>
      <c r="K37" s="24">
        <f>(K36+K34+K33+K32+K30+K28+K27+K26+K25+K23+K22+K21+K19+K17+K15+K14+K13+K11+K10+K8+K7+K6)/22</f>
        <v>96.25454545454545</v>
      </c>
      <c r="L37" s="24">
        <f>(L36+L34+L33+L32+L30+L28+L27+L26+L25+L23+L22+L21+L19+L17+L15+L14+L13+L11+L10+L8+L7+L6)/22</f>
        <v>97.409090909090907</v>
      </c>
      <c r="M37" s="7">
        <f>(K37+L37)/2</f>
        <v>96.831818181818178</v>
      </c>
      <c r="N37" s="24">
        <f>(N36+N34+N33+N32+N30+N28+N27+N26+N25+N23+N22+N21+N19+N17+N15+N14+N13+N11+N10+N8+N7+N6)/22</f>
        <v>96.470454545454544</v>
      </c>
      <c r="O37" s="24">
        <f>(O36+O34+O33+O32+O30+O28+O27+O26+O25+O23+O22+O21+O19+O17+O15+O14+O13+O11+O10+O8+O7+O6)/22</f>
        <v>96.170454545454547</v>
      </c>
      <c r="P37" s="24">
        <f>(P36+P34+P33+P32+P30+P28+P27+P26+P25+P23+P22+P21+P19+P17+P15+P14+P13+P11+P10+P8+P7+P6)/22</f>
        <v>93.554545454545448</v>
      </c>
      <c r="Q37" s="24">
        <f>(Q36+Q34+Q33+Q32+Q30+Q28+Q27+Q26+Q25+Q23+Q22+Q21+Q19+Q17+Q15+Q14+Q13+Q11+Q10+Q8+Q7+Q6)/22</f>
        <v>100</v>
      </c>
      <c r="R37" s="7">
        <f t="shared" si="1"/>
        <v>96.548863636363635</v>
      </c>
      <c r="S37" s="8">
        <f t="shared" si="2"/>
        <v>95.71316287878787</v>
      </c>
      <c r="T37" s="7">
        <f t="shared" si="6"/>
        <v>23.928290719696967</v>
      </c>
    </row>
    <row r="38" spans="1:20" s="3" customFormat="1" ht="27.75" customHeight="1" x14ac:dyDescent="0.3">
      <c r="A38" s="25"/>
      <c r="B38" s="26" t="s">
        <v>73</v>
      </c>
      <c r="C38" s="6"/>
      <c r="D38" s="44">
        <f>F37</f>
        <v>96.549999999999983</v>
      </c>
      <c r="E38" s="45"/>
      <c r="F38" s="46"/>
      <c r="G38" s="44">
        <f>J37</f>
        <v>92.921969696969697</v>
      </c>
      <c r="H38" s="47"/>
      <c r="I38" s="47"/>
      <c r="J38" s="48"/>
      <c r="K38" s="44">
        <f>M37</f>
        <v>96.831818181818178</v>
      </c>
      <c r="L38" s="47"/>
      <c r="M38" s="48"/>
      <c r="N38" s="44">
        <f>R37</f>
        <v>96.548863636363635</v>
      </c>
      <c r="O38" s="47"/>
      <c r="P38" s="47"/>
      <c r="Q38" s="47"/>
      <c r="R38" s="48"/>
      <c r="S38" s="6">
        <f>(D38+G38+K38+N38)/4</f>
        <v>95.71316287878787</v>
      </c>
      <c r="T38" s="6">
        <f>S37/4</f>
        <v>23.928290719696967</v>
      </c>
    </row>
    <row r="998225" spans="6:6" x14ac:dyDescent="0.25">
      <c r="F998225" s="28">
        <f>SUM(F1:F998224)</f>
        <v>3182.0333333333328</v>
      </c>
    </row>
  </sheetData>
  <mergeCells count="14">
    <mergeCell ref="A2:Q2"/>
    <mergeCell ref="B3:B4"/>
    <mergeCell ref="A3:A4"/>
    <mergeCell ref="C3:C4"/>
    <mergeCell ref="D3:F3"/>
    <mergeCell ref="G3:J3"/>
    <mergeCell ref="K3:M3"/>
    <mergeCell ref="N3:R3"/>
    <mergeCell ref="S3:S4"/>
    <mergeCell ref="T3:T4"/>
    <mergeCell ref="D38:F38"/>
    <mergeCell ref="G38:J38"/>
    <mergeCell ref="K38:M38"/>
    <mergeCell ref="N38:R38"/>
  </mergeCells>
  <pageMargins left="0.51181102362204722" right="0.51181102362204722" top="0.35433070866141736" bottom="0.35433070866141736" header="0.31496062992125984" footer="0.31496062992125984"/>
  <pageSetup paperSize="9" scale="1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Библиотека</vt:lpstr>
      <vt:lpstr>Библиотека!_GoBack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2025-12-22T10:47:59Z</dcterms:modified>
</cp:coreProperties>
</file>