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4000" windowHeight="8940"/>
  </bookViews>
  <sheets>
    <sheet name="кду" sheetId="1" r:id="rId1"/>
  </sheets>
  <definedNames>
    <definedName name="_GoBack" localSheetId="0">кду!$D$3</definedName>
  </definedNames>
  <calcPr calcId="145621"/>
</workbook>
</file>

<file path=xl/calcChain.xml><?xml version="1.0" encoding="utf-8"?>
<calcChain xmlns="http://schemas.openxmlformats.org/spreadsheetml/2006/main">
  <c r="F24" i="1" l="1"/>
  <c r="C8" i="1"/>
  <c r="C14" i="1"/>
  <c r="C19" i="1"/>
  <c r="C25" i="1"/>
  <c r="R6" i="1" l="1"/>
  <c r="M6" i="1"/>
  <c r="M5" i="1" s="1"/>
  <c r="J6" i="1"/>
  <c r="J5" i="1" s="1"/>
  <c r="F6" i="1"/>
  <c r="F5" i="1" s="1"/>
  <c r="G5" i="1"/>
  <c r="H5" i="1"/>
  <c r="I5" i="1"/>
  <c r="K5" i="1"/>
  <c r="K30" i="1" s="1"/>
  <c r="L5" i="1"/>
  <c r="N5" i="1"/>
  <c r="N30" i="1" s="1"/>
  <c r="O5" i="1"/>
  <c r="P5" i="1"/>
  <c r="Q5" i="1"/>
  <c r="E5" i="1"/>
  <c r="E30" i="1" s="1"/>
  <c r="C5" i="1"/>
  <c r="C30" i="1" s="1"/>
  <c r="D5" i="1"/>
  <c r="D30" i="1" s="1"/>
  <c r="J24" i="1"/>
  <c r="Q25" i="1"/>
  <c r="P25" i="1"/>
  <c r="O25" i="1"/>
  <c r="N25" i="1"/>
  <c r="L25" i="1"/>
  <c r="K25" i="1"/>
  <c r="I25" i="1"/>
  <c r="H25" i="1"/>
  <c r="G25" i="1"/>
  <c r="J20" i="1"/>
  <c r="F30" i="1" l="1"/>
  <c r="S6" i="1"/>
  <c r="T6" i="1" s="1"/>
  <c r="D19" i="1" l="1"/>
  <c r="H30" i="1" l="1"/>
  <c r="O30" i="1"/>
  <c r="R7" i="1"/>
  <c r="R9" i="1"/>
  <c r="R10" i="1"/>
  <c r="R11" i="1"/>
  <c r="R12" i="1"/>
  <c r="R13" i="1"/>
  <c r="R15" i="1"/>
  <c r="R16" i="1"/>
  <c r="R17" i="1"/>
  <c r="R18" i="1"/>
  <c r="R20" i="1"/>
  <c r="R21" i="1"/>
  <c r="R22" i="1"/>
  <c r="R23" i="1"/>
  <c r="R24" i="1"/>
  <c r="R25" i="1"/>
  <c r="R26" i="1"/>
  <c r="R27" i="1"/>
  <c r="R28" i="1"/>
  <c r="R29" i="1"/>
  <c r="M7" i="1"/>
  <c r="M9" i="1"/>
  <c r="M10" i="1"/>
  <c r="M11" i="1"/>
  <c r="M12" i="1"/>
  <c r="M13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Q30" i="1"/>
  <c r="P30" i="1"/>
  <c r="L30" i="1"/>
  <c r="M30" i="1" s="1"/>
  <c r="I30" i="1"/>
  <c r="G30" i="1"/>
  <c r="J7" i="1"/>
  <c r="J9" i="1"/>
  <c r="J10" i="1"/>
  <c r="J11" i="1"/>
  <c r="J12" i="1"/>
  <c r="J13" i="1"/>
  <c r="J15" i="1"/>
  <c r="J16" i="1"/>
  <c r="J17" i="1"/>
  <c r="J18" i="1"/>
  <c r="J21" i="1"/>
  <c r="J22" i="1"/>
  <c r="J23" i="1"/>
  <c r="J25" i="1"/>
  <c r="J26" i="1"/>
  <c r="J27" i="1"/>
  <c r="J28" i="1"/>
  <c r="J29" i="1"/>
  <c r="F29" i="1"/>
  <c r="F28" i="1"/>
  <c r="F27" i="1"/>
  <c r="F26" i="1"/>
  <c r="F20" i="1"/>
  <c r="F23" i="1"/>
  <c r="F22" i="1"/>
  <c r="F21" i="1"/>
  <c r="F18" i="1"/>
  <c r="F17" i="1"/>
  <c r="F16" i="1"/>
  <c r="F15" i="1"/>
  <c r="F13" i="1"/>
  <c r="F12" i="1"/>
  <c r="F11" i="1"/>
  <c r="F10" i="1"/>
  <c r="F9" i="1"/>
  <c r="F7" i="1"/>
  <c r="J30" i="1" l="1"/>
  <c r="G31" i="1" s="1"/>
  <c r="R30" i="1"/>
  <c r="N31" i="1" s="1"/>
  <c r="S15" i="1"/>
  <c r="T15" i="1" s="1"/>
  <c r="R5" i="1"/>
  <c r="S5" i="1" s="1"/>
  <c r="T5" i="1" s="1"/>
  <c r="S16" i="1"/>
  <c r="T16" i="1" s="1"/>
  <c r="S24" i="1"/>
  <c r="T24" i="1" s="1"/>
  <c r="S17" i="1"/>
  <c r="T17" i="1" s="1"/>
  <c r="S12" i="1"/>
  <c r="T12" i="1" s="1"/>
  <c r="S7" i="1"/>
  <c r="T7" i="1" s="1"/>
  <c r="S11" i="1"/>
  <c r="T11" i="1" s="1"/>
  <c r="S28" i="1"/>
  <c r="T28" i="1" s="1"/>
  <c r="S27" i="1"/>
  <c r="T27" i="1" s="1"/>
  <c r="S29" i="1"/>
  <c r="T29" i="1" s="1"/>
  <c r="S23" i="1"/>
  <c r="T23" i="1" s="1"/>
  <c r="S21" i="1"/>
  <c r="T21" i="1" s="1"/>
  <c r="S20" i="1"/>
  <c r="T20" i="1" s="1"/>
  <c r="K31" i="1"/>
  <c r="S13" i="1"/>
  <c r="T13" i="1" s="1"/>
  <c r="D31" i="1"/>
  <c r="S9" i="1"/>
  <c r="T9" i="1" s="1"/>
  <c r="S26" i="1"/>
  <c r="T26" i="1" s="1"/>
  <c r="S22" i="1"/>
  <c r="T22" i="1" s="1"/>
  <c r="S18" i="1"/>
  <c r="T18" i="1" s="1"/>
  <c r="S10" i="1"/>
  <c r="T10" i="1" s="1"/>
  <c r="F19" i="1"/>
  <c r="G19" i="1"/>
  <c r="H19" i="1"/>
  <c r="I19" i="1"/>
  <c r="K19" i="1"/>
  <c r="L19" i="1"/>
  <c r="N19" i="1"/>
  <c r="O19" i="1"/>
  <c r="P19" i="1"/>
  <c r="Q19" i="1"/>
  <c r="G14" i="1"/>
  <c r="H14" i="1"/>
  <c r="I14" i="1"/>
  <c r="K14" i="1"/>
  <c r="L14" i="1"/>
  <c r="N14" i="1"/>
  <c r="O14" i="1"/>
  <c r="P14" i="1"/>
  <c r="Q14" i="1"/>
  <c r="K8" i="1"/>
  <c r="L8" i="1"/>
  <c r="N8" i="1"/>
  <c r="O8" i="1"/>
  <c r="P8" i="1"/>
  <c r="Q8" i="1"/>
  <c r="G8" i="1"/>
  <c r="H8" i="1"/>
  <c r="I8" i="1"/>
  <c r="F14" i="1"/>
  <c r="F8" i="1"/>
  <c r="E14" i="1"/>
  <c r="D14" i="1"/>
  <c r="E25" i="1"/>
  <c r="D25" i="1"/>
  <c r="E19" i="1"/>
  <c r="M8" i="1" l="1"/>
  <c r="S31" i="1"/>
  <c r="S30" i="1"/>
  <c r="R14" i="1"/>
  <c r="R8" i="1"/>
  <c r="J14" i="1"/>
  <c r="R19" i="1"/>
  <c r="J8" i="1"/>
  <c r="M14" i="1"/>
  <c r="J19" i="1"/>
  <c r="M19" i="1"/>
  <c r="F25" i="1"/>
  <c r="S25" i="1" s="1"/>
  <c r="T25" i="1" s="1"/>
  <c r="T30" i="1" l="1"/>
  <c r="T31" i="1"/>
  <c r="S8" i="1"/>
  <c r="T8" i="1" s="1"/>
  <c r="S14" i="1"/>
  <c r="T14" i="1" s="1"/>
  <c r="S19" i="1"/>
  <c r="T19" i="1" s="1"/>
  <c r="D8" i="1"/>
  <c r="E8" i="1" l="1"/>
</calcChain>
</file>

<file path=xl/sharedStrings.xml><?xml version="1.0" encoding="utf-8"?>
<sst xmlns="http://schemas.openxmlformats.org/spreadsheetml/2006/main" count="77" uniqueCount="73">
  <si>
    <t>городское поселение Междуреченский</t>
  </si>
  <si>
    <t>городское поселение Кондинское</t>
  </si>
  <si>
    <t>городское поселение Мортка</t>
  </si>
  <si>
    <t>п. Мортка</t>
  </si>
  <si>
    <t>д. Юмас</t>
  </si>
  <si>
    <t>п. Ямки</t>
  </si>
  <si>
    <t>городское поселение Куминский</t>
  </si>
  <si>
    <t>городское поселение Луговой</t>
  </si>
  <si>
    <t>сельское поселение Леуши</t>
  </si>
  <si>
    <t>с. Леуши</t>
  </si>
  <si>
    <t>п. Лиственничный</t>
  </si>
  <si>
    <t>п. Ягодный</t>
  </si>
  <si>
    <t>сельское поселение Мулымья</t>
  </si>
  <si>
    <t>п. Мулымья</t>
  </si>
  <si>
    <t>д. Ушья</t>
  </si>
  <si>
    <t>п. Назарово</t>
  </si>
  <si>
    <t>п. Чантырья</t>
  </si>
  <si>
    <t>сельское поселение Половинка</t>
  </si>
  <si>
    <t>сельское поселение Болчары</t>
  </si>
  <si>
    <t>с. Болчары</t>
  </si>
  <si>
    <t xml:space="preserve">п. Алтай </t>
  </si>
  <si>
    <t>д. Кама</t>
  </si>
  <si>
    <t>сельское поселение Шугур</t>
  </si>
  <si>
    <t>№ п/п</t>
  </si>
  <si>
    <t>количество баллов</t>
  </si>
  <si>
    <t>Доступность услуг для лиц с ограниченными возможностями здоровья</t>
  </si>
  <si>
    <t>3.1.</t>
  </si>
  <si>
    <t>3.2.</t>
  </si>
  <si>
    <t>3.3.</t>
  </si>
  <si>
    <t>6.1.</t>
  </si>
  <si>
    <t>6.2.</t>
  </si>
  <si>
    <t>6.3.</t>
  </si>
  <si>
    <t>7.1.</t>
  </si>
  <si>
    <t>7.2.</t>
  </si>
  <si>
    <t>7.3.</t>
  </si>
  <si>
    <t>7.4.</t>
  </si>
  <si>
    <t>9.1.</t>
  </si>
  <si>
    <t>9.2.</t>
  </si>
  <si>
    <t>9.3.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</si>
  <si>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</si>
  <si>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</si>
  <si>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</si>
  <si>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</si>
  <si>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</si>
  <si>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</si>
  <si>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</si>
  <si>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</si>
  <si>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</si>
  <si>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</si>
  <si>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ВСЕГО  процент удовлетворенности:</t>
  </si>
  <si>
    <t>Итого:</t>
  </si>
  <si>
    <t>п. Дальний</t>
  </si>
  <si>
    <t xml:space="preserve">итого баллов  </t>
  </si>
  <si>
    <t>1. Критерий открытости и доступности информации об учреждении</t>
  </si>
  <si>
    <t xml:space="preserve">2. Критерий комфортности условий предоставлений услуг и доступности их получения </t>
  </si>
  <si>
    <t>3. Критерий доброжелательности, вежливости, компетентности работников учреждения культуры</t>
  </si>
  <si>
    <t>4.  Критерий удовлетворенности качеством оказания услуг</t>
  </si>
  <si>
    <t>Общий уровень удовлетворенности работой учреждения</t>
  </si>
  <si>
    <t>1.1.</t>
  </si>
  <si>
    <t>Муниципальное учреждение культуры "Районный Дворец культуры и искусств "Конда"</t>
  </si>
  <si>
    <t>Наименование территории/учреждения</t>
  </si>
  <si>
    <t>Количество респондентов</t>
  </si>
  <si>
    <t>Мониторинг удовлетворенности  граждан работой   учреждений  культурно-досугового типа Кондинского района за 2025 год</t>
  </si>
  <si>
    <t>Удовлетворены ли вы открытостью, полнотой и доступностью информации о деятельности учреждения, о предоставляемых услугах,  размещенной на информационных стендах  учреждения</t>
  </si>
  <si>
    <t>Удовлетворены ли вы открытостью, полнотой и доступностью информации о деятельности учреждения, о предоставляемых услугах,  размещенной на официальном сайте учреждения  культуры в сети «Интернет»</t>
  </si>
  <si>
    <t>Удовлетворены ли вы комфортностью  предоставления услуг и условиями пребывания в учреждении культуры</t>
  </si>
  <si>
    <t>Удовлетворены ли вы графиком работы учреждения культуры</t>
  </si>
  <si>
    <t>Удовлетворены ли вы доброжелательностью,  вежливостью сотрудников учреждения  культуры</t>
  </si>
  <si>
    <t>Удовлетворены ли вы  компетентностью  персонала учреждения  культуры</t>
  </si>
  <si>
    <t>Удовлетворены ли вы  качеством оказания услуг учреждением  культуры</t>
  </si>
  <si>
    <t xml:space="preserve">Удовлетворены ли вы количеством  услуг оказываемых учреждениями культуры </t>
  </si>
  <si>
    <t xml:space="preserve">Удовлетворены ли Вы организационными условиями предоставления услуг? 
(к организационным условиям предоставления услуг относятся: график  и режим работы учреждения; навигация внутри учреждения (наличие информационных табличек, указателей, сигнальных табло)). 
</t>
  </si>
  <si>
    <t>Готовы ли Вы рекомендовать данное учреждение родственникам и знакомым?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</si>
</sst>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0" xfId="0" applyFont="1" applyFill="1" applyAlignment="1">
      <alignment vertical="top"/>
    </xf>
    <xf numFmtId="0" fontId="3" fillId="2" borderId="0" xfId="0" applyFont="1" applyFill="1"/>
    <xf numFmtId="4" fontId="7" fillId="2" borderId="1" xfId="0" applyNumberFormat="1" applyFont="1" applyFill="1" applyBorder="1" applyAlignment="1">
      <alignment horizontal="center" vertical="top"/>
    </xf>
    <xf numFmtId="4" fontId="6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4" fontId="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" fillId="2" borderId="0" xfId="0" applyFont="1" applyFill="1" applyBorder="1"/>
    <xf numFmtId="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 applyBorder="1" applyAlignment="1">
      <alignment vertical="top"/>
    </xf>
    <xf numFmtId="2" fontId="3" fillId="2" borderId="0" xfId="0" applyNumberFormat="1" applyFont="1" applyFill="1" applyBorder="1"/>
    <xf numFmtId="0" fontId="3" fillId="0" borderId="0" xfId="0" applyFont="1" applyFill="1"/>
    <xf numFmtId="0" fontId="6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/>
    <xf numFmtId="4" fontId="8" fillId="2" borderId="1" xfId="0" applyNumberFormat="1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/>
    </xf>
    <xf numFmtId="0" fontId="11" fillId="2" borderId="0" xfId="0" applyFont="1" applyFill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justify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/>
    </xf>
    <xf numFmtId="4" fontId="6" fillId="2" borderId="1" xfId="0" applyNumberFormat="1" applyFont="1" applyFill="1" applyBorder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ont="1" applyFill="1" applyBorder="1"/>
    <xf numFmtId="0" fontId="0" fillId="2" borderId="0" xfId="0" applyFont="1" applyFill="1"/>
    <xf numFmtId="0" fontId="2" fillId="2" borderId="0" xfId="0" applyFont="1" applyFill="1" applyBorder="1" applyAlignment="1">
      <alignment horizontal="center" textRotation="90" wrapText="1"/>
    </xf>
    <xf numFmtId="4" fontId="0" fillId="2" borderId="0" xfId="0" applyNumberFormat="1" applyFont="1" applyFill="1"/>
    <xf numFmtId="0" fontId="0" fillId="0" borderId="0" xfId="0" applyFont="1" applyAlignment="1">
      <alignment vertical="top"/>
    </xf>
    <xf numFmtId="0" fontId="0" fillId="0" borderId="0" xfId="0" applyFont="1"/>
    <xf numFmtId="0" fontId="9" fillId="0" borderId="1" xfId="0" applyFont="1" applyBorder="1" applyAlignment="1">
      <alignment horizontal="center" vertical="center" textRotation="90" wrapText="1"/>
    </xf>
    <xf numFmtId="2" fontId="6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/>
    </xf>
    <xf numFmtId="0" fontId="6" fillId="2" borderId="6" xfId="0" applyFont="1" applyFill="1" applyBorder="1" applyAlignment="1"/>
    <xf numFmtId="0" fontId="9" fillId="0" borderId="8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45"/>
  <sheetViews>
    <sheetView tabSelected="1" showWhiteSpace="0" view="pageLayout" zoomScaleNormal="100" workbookViewId="0">
      <selection activeCell="A2" sqref="A2:Q2"/>
    </sheetView>
  </sheetViews>
  <sheetFormatPr defaultRowHeight="15" x14ac:dyDescent="0.25"/>
  <cols>
    <col min="1" max="1" width="5.140625" style="44" customWidth="1"/>
    <col min="2" max="2" width="50.140625" style="44" customWidth="1"/>
    <col min="3" max="3" width="8.5703125" style="45" customWidth="1"/>
    <col min="4" max="4" width="11.7109375" style="45" customWidth="1"/>
    <col min="5" max="5" width="12.42578125" style="45" customWidth="1"/>
    <col min="6" max="6" width="10.5703125" style="45" customWidth="1"/>
    <col min="7" max="7" width="9.7109375" style="45" customWidth="1"/>
    <col min="8" max="8" width="9.85546875" style="45" customWidth="1"/>
    <col min="9" max="9" width="10.140625" style="45" customWidth="1"/>
    <col min="10" max="10" width="10" style="45" customWidth="1"/>
    <col min="11" max="11" width="10.42578125" style="45" customWidth="1"/>
    <col min="12" max="12" width="9.5703125" style="45" customWidth="1"/>
    <col min="13" max="13" width="11.140625" style="45" customWidth="1"/>
    <col min="14" max="14" width="10.5703125" style="45" customWidth="1"/>
    <col min="15" max="15" width="10.42578125" style="45" customWidth="1"/>
    <col min="16" max="16" width="16.5703125" style="45" customWidth="1"/>
    <col min="17" max="17" width="10.42578125" style="45" customWidth="1"/>
    <col min="18" max="19" width="9.140625" style="45"/>
    <col min="20" max="20" width="15.140625" style="45" customWidth="1"/>
    <col min="21" max="16384" width="9.140625" style="45"/>
  </cols>
  <sheetData>
    <row r="1" spans="1:20" s="2" customFormat="1" x14ac:dyDescent="0.25">
      <c r="A1" s="1"/>
      <c r="B1" s="1"/>
    </row>
    <row r="2" spans="1:20" s="5" customFormat="1" ht="46.5" customHeight="1" thickBot="1" x14ac:dyDescent="0.35">
      <c r="A2" s="64" t="s">
        <v>62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s="18" customFormat="1" ht="42.75" customHeight="1" x14ac:dyDescent="0.25">
      <c r="A3" s="66" t="s">
        <v>23</v>
      </c>
      <c r="B3" s="58" t="s">
        <v>60</v>
      </c>
      <c r="C3" s="79" t="s">
        <v>61</v>
      </c>
      <c r="D3" s="68" t="s">
        <v>53</v>
      </c>
      <c r="E3" s="69"/>
      <c r="F3" s="70"/>
      <c r="G3" s="68" t="s">
        <v>54</v>
      </c>
      <c r="H3" s="69"/>
      <c r="I3" s="69"/>
      <c r="J3" s="70"/>
      <c r="K3" s="68" t="s">
        <v>55</v>
      </c>
      <c r="L3" s="69"/>
      <c r="M3" s="70"/>
      <c r="N3" s="71" t="s">
        <v>56</v>
      </c>
      <c r="O3" s="72"/>
      <c r="P3" s="72"/>
      <c r="Q3" s="72"/>
      <c r="R3" s="73"/>
      <c r="S3" s="60" t="s">
        <v>52</v>
      </c>
      <c r="T3" s="62" t="s">
        <v>57</v>
      </c>
    </row>
    <row r="4" spans="1:20" s="18" customFormat="1" ht="256.5" customHeight="1" x14ac:dyDescent="0.25">
      <c r="A4" s="67"/>
      <c r="B4" s="59"/>
      <c r="C4" s="80"/>
      <c r="D4" s="46" t="s">
        <v>63</v>
      </c>
      <c r="E4" s="46" t="s">
        <v>64</v>
      </c>
      <c r="F4" s="46" t="s">
        <v>24</v>
      </c>
      <c r="G4" s="46" t="s">
        <v>65</v>
      </c>
      <c r="H4" s="46" t="s">
        <v>66</v>
      </c>
      <c r="I4" s="46" t="s">
        <v>25</v>
      </c>
      <c r="J4" s="46" t="s">
        <v>24</v>
      </c>
      <c r="K4" s="46" t="s">
        <v>67</v>
      </c>
      <c r="L4" s="46" t="s">
        <v>68</v>
      </c>
      <c r="M4" s="46" t="s">
        <v>24</v>
      </c>
      <c r="N4" s="46" t="s">
        <v>69</v>
      </c>
      <c r="O4" s="46" t="s">
        <v>70</v>
      </c>
      <c r="P4" s="46" t="s">
        <v>71</v>
      </c>
      <c r="Q4" s="46" t="s">
        <v>72</v>
      </c>
      <c r="R4" s="46" t="s">
        <v>24</v>
      </c>
      <c r="S4" s="61"/>
      <c r="T4" s="63"/>
    </row>
    <row r="5" spans="1:20" s="5" customFormat="1" ht="18.75" x14ac:dyDescent="0.3">
      <c r="A5" s="23" t="s">
        <v>39</v>
      </c>
      <c r="B5" s="24" t="s">
        <v>0</v>
      </c>
      <c r="C5" s="9">
        <f>C6</f>
        <v>200</v>
      </c>
      <c r="D5" s="47">
        <f>D6</f>
        <v>98</v>
      </c>
      <c r="E5" s="47">
        <f>E6</f>
        <v>98.9</v>
      </c>
      <c r="F5" s="47">
        <f>F6</f>
        <v>98.45</v>
      </c>
      <c r="G5" s="47">
        <f t="shared" ref="G5:Q5" si="0">G6</f>
        <v>96.5</v>
      </c>
      <c r="H5" s="47">
        <f t="shared" si="0"/>
        <v>94.75</v>
      </c>
      <c r="I5" s="47">
        <f t="shared" si="0"/>
        <v>94.05</v>
      </c>
      <c r="J5" s="47">
        <f t="shared" si="0"/>
        <v>95.100000000000009</v>
      </c>
      <c r="K5" s="47">
        <f t="shared" si="0"/>
        <v>94.25</v>
      </c>
      <c r="L5" s="47">
        <f t="shared" si="0"/>
        <v>94</v>
      </c>
      <c r="M5" s="47">
        <f t="shared" si="0"/>
        <v>94.125</v>
      </c>
      <c r="N5" s="47">
        <f t="shared" si="0"/>
        <v>96</v>
      </c>
      <c r="O5" s="47">
        <f t="shared" si="0"/>
        <v>95.65</v>
      </c>
      <c r="P5" s="47">
        <f t="shared" si="0"/>
        <v>95.88</v>
      </c>
      <c r="Q5" s="47">
        <f t="shared" si="0"/>
        <v>96.85</v>
      </c>
      <c r="R5" s="10">
        <f>(N5+O5+P5+Q5)/4</f>
        <v>96.094999999999999</v>
      </c>
      <c r="S5" s="20">
        <f>R5+M5+J5+F5</f>
        <v>383.77</v>
      </c>
      <c r="T5" s="10">
        <f>S5/4</f>
        <v>95.942499999999995</v>
      </c>
    </row>
    <row r="6" spans="1:20" s="21" customFormat="1" ht="33.75" customHeight="1" x14ac:dyDescent="0.3">
      <c r="A6" s="25" t="s">
        <v>58</v>
      </c>
      <c r="B6" s="26" t="s">
        <v>59</v>
      </c>
      <c r="C6" s="48">
        <v>200</v>
      </c>
      <c r="D6" s="49">
        <v>98</v>
      </c>
      <c r="E6" s="50">
        <v>98.9</v>
      </c>
      <c r="F6" s="10">
        <f>(D6+E6)/2</f>
        <v>98.45</v>
      </c>
      <c r="G6" s="50">
        <v>96.5</v>
      </c>
      <c r="H6" s="50">
        <v>94.75</v>
      </c>
      <c r="I6" s="50">
        <v>94.05</v>
      </c>
      <c r="J6" s="10">
        <f t="shared" ref="J6:J29" si="1">(G6+H6+I6)/3</f>
        <v>95.100000000000009</v>
      </c>
      <c r="K6" s="50">
        <v>94.25</v>
      </c>
      <c r="L6" s="50">
        <v>94</v>
      </c>
      <c r="M6" s="10">
        <f t="shared" ref="M6:M29" si="2">(K6+L6)/2</f>
        <v>94.125</v>
      </c>
      <c r="N6" s="50">
        <v>96</v>
      </c>
      <c r="O6" s="50">
        <v>95.65</v>
      </c>
      <c r="P6" s="50">
        <v>95.88</v>
      </c>
      <c r="Q6" s="50">
        <v>96.85</v>
      </c>
      <c r="R6" s="10">
        <f t="shared" ref="R6:R29" si="3">(N6+O6+P6+Q6)/4</f>
        <v>96.094999999999999</v>
      </c>
      <c r="S6" s="20">
        <f t="shared" ref="S6:S30" si="4">R6+M6+J6+F6</f>
        <v>383.77</v>
      </c>
      <c r="T6" s="10">
        <f t="shared" ref="T6:T30" si="5">S6/4</f>
        <v>95.942499999999995</v>
      </c>
    </row>
    <row r="7" spans="1:20" s="5" customFormat="1" ht="19.5" x14ac:dyDescent="0.3">
      <c r="A7" s="27" t="s">
        <v>40</v>
      </c>
      <c r="B7" s="28" t="s">
        <v>1</v>
      </c>
      <c r="C7" s="9">
        <v>150</v>
      </c>
      <c r="D7" s="51">
        <v>82.2</v>
      </c>
      <c r="E7" s="51">
        <v>83.43</v>
      </c>
      <c r="F7" s="10">
        <f>(D7+E7)/2</f>
        <v>82.814999999999998</v>
      </c>
      <c r="G7" s="51">
        <v>74.47</v>
      </c>
      <c r="H7" s="51">
        <v>87.43</v>
      </c>
      <c r="I7" s="51">
        <v>94.4</v>
      </c>
      <c r="J7" s="10">
        <f t="shared" si="1"/>
        <v>85.433333333333337</v>
      </c>
      <c r="K7" s="51">
        <v>80.83</v>
      </c>
      <c r="L7" s="51">
        <v>82.73</v>
      </c>
      <c r="M7" s="10">
        <f t="shared" si="2"/>
        <v>81.78</v>
      </c>
      <c r="N7" s="51">
        <v>81.069999999999993</v>
      </c>
      <c r="O7" s="51">
        <v>76.47</v>
      </c>
      <c r="P7" s="51">
        <v>80.67</v>
      </c>
      <c r="Q7" s="51">
        <v>97.2</v>
      </c>
      <c r="R7" s="10">
        <f t="shared" si="3"/>
        <v>83.852499999999992</v>
      </c>
      <c r="S7" s="20">
        <f t="shared" si="4"/>
        <v>333.88083333333333</v>
      </c>
      <c r="T7" s="10">
        <f t="shared" si="5"/>
        <v>83.470208333333332</v>
      </c>
    </row>
    <row r="8" spans="1:20" s="5" customFormat="1" ht="19.5" x14ac:dyDescent="0.3">
      <c r="A8" s="27" t="s">
        <v>41</v>
      </c>
      <c r="B8" s="22" t="s">
        <v>2</v>
      </c>
      <c r="C8" s="9">
        <f>C9+C10+C11</f>
        <v>392</v>
      </c>
      <c r="D8" s="19">
        <f>(D9+D10+D11)/3</f>
        <v>86.40666666666668</v>
      </c>
      <c r="E8" s="19">
        <f>(E9+E10+E11)/3</f>
        <v>85.103333333333339</v>
      </c>
      <c r="F8" s="6">
        <f>(F9+F10+F11)/3</f>
        <v>85.754999999999995</v>
      </c>
      <c r="G8" s="19">
        <f t="shared" ref="G8:I8" si="6">(G9+G10+G11)/3</f>
        <v>86.473333333333343</v>
      </c>
      <c r="H8" s="19">
        <f t="shared" si="6"/>
        <v>85.173333333333332</v>
      </c>
      <c r="I8" s="19">
        <f t="shared" si="6"/>
        <v>82.183333333333337</v>
      </c>
      <c r="J8" s="10">
        <f t="shared" si="1"/>
        <v>84.61</v>
      </c>
      <c r="K8" s="19">
        <f t="shared" ref="K8" si="7">(K9+K10+K11)/3</f>
        <v>89.50333333333333</v>
      </c>
      <c r="L8" s="19">
        <f t="shared" ref="L8" si="8">(L9+L10+L11)/3</f>
        <v>86.966666666666654</v>
      </c>
      <c r="M8" s="10">
        <f t="shared" si="2"/>
        <v>88.234999999999985</v>
      </c>
      <c r="N8" s="19">
        <f t="shared" ref="N8" si="9">(N9+N10+N11)/3</f>
        <v>88.009999999999991</v>
      </c>
      <c r="O8" s="19">
        <f t="shared" ref="O8" si="10">(O9+O10+O11)/3</f>
        <v>87.603333333333339</v>
      </c>
      <c r="P8" s="19">
        <f t="shared" ref="P8" si="11">(P9+P10+P11)/3</f>
        <v>87.446666666666673</v>
      </c>
      <c r="Q8" s="19">
        <f t="shared" ref="Q8" si="12">(Q9+Q10+Q11)/3</f>
        <v>87.103333333333339</v>
      </c>
      <c r="R8" s="10">
        <f t="shared" si="3"/>
        <v>87.540833333333339</v>
      </c>
      <c r="S8" s="20">
        <f t="shared" si="4"/>
        <v>346.14083333333332</v>
      </c>
      <c r="T8" s="10">
        <f t="shared" si="5"/>
        <v>86.53520833333333</v>
      </c>
    </row>
    <row r="9" spans="1:20" s="2" customFormat="1" ht="18.75" x14ac:dyDescent="0.3">
      <c r="A9" s="29" t="s">
        <v>26</v>
      </c>
      <c r="B9" s="30" t="s">
        <v>3</v>
      </c>
      <c r="C9" s="52">
        <v>212</v>
      </c>
      <c r="D9" s="53">
        <v>87.45</v>
      </c>
      <c r="E9" s="11">
        <v>84.93</v>
      </c>
      <c r="F9" s="11">
        <f>(D9+E9)/2</f>
        <v>86.19</v>
      </c>
      <c r="G9" s="11">
        <v>88.21</v>
      </c>
      <c r="H9" s="11">
        <v>86.13</v>
      </c>
      <c r="I9" s="11">
        <v>97.78</v>
      </c>
      <c r="J9" s="56">
        <f t="shared" si="1"/>
        <v>90.706666666666663</v>
      </c>
      <c r="K9" s="11">
        <v>87.68</v>
      </c>
      <c r="L9" s="11">
        <v>81.790000000000006</v>
      </c>
      <c r="M9" s="56">
        <f t="shared" si="2"/>
        <v>84.735000000000014</v>
      </c>
      <c r="N9" s="54">
        <v>88.14</v>
      </c>
      <c r="O9" s="54">
        <v>88.14</v>
      </c>
      <c r="P9" s="55">
        <v>93.68</v>
      </c>
      <c r="Q9" s="55">
        <v>90.42</v>
      </c>
      <c r="R9" s="56">
        <f t="shared" si="3"/>
        <v>90.095000000000013</v>
      </c>
      <c r="S9" s="57">
        <f t="shared" si="4"/>
        <v>351.72666666666669</v>
      </c>
      <c r="T9" s="56">
        <f t="shared" si="5"/>
        <v>87.931666666666672</v>
      </c>
    </row>
    <row r="10" spans="1:20" s="2" customFormat="1" ht="18.75" x14ac:dyDescent="0.3">
      <c r="A10" s="29" t="s">
        <v>27</v>
      </c>
      <c r="B10" s="30" t="s">
        <v>4</v>
      </c>
      <c r="C10" s="52">
        <v>90</v>
      </c>
      <c r="D10" s="53">
        <v>90.55</v>
      </c>
      <c r="E10" s="11">
        <v>88.88</v>
      </c>
      <c r="F10" s="11">
        <f>(D10+E10)/2</f>
        <v>89.715000000000003</v>
      </c>
      <c r="G10" s="11">
        <v>89.78</v>
      </c>
      <c r="H10" s="11">
        <v>90.06</v>
      </c>
      <c r="I10" s="11">
        <v>78.33</v>
      </c>
      <c r="J10" s="56">
        <f t="shared" si="1"/>
        <v>86.056666666666672</v>
      </c>
      <c r="K10" s="11">
        <v>91.39</v>
      </c>
      <c r="L10" s="11">
        <v>90.28</v>
      </c>
      <c r="M10" s="56">
        <f t="shared" si="2"/>
        <v>90.835000000000008</v>
      </c>
      <c r="N10" s="54">
        <v>90</v>
      </c>
      <c r="O10" s="54">
        <v>90.28</v>
      </c>
      <c r="P10" s="55">
        <v>92.22</v>
      </c>
      <c r="Q10" s="55">
        <v>95.33</v>
      </c>
      <c r="R10" s="56">
        <f t="shared" si="3"/>
        <v>91.957499999999996</v>
      </c>
      <c r="S10" s="57">
        <f t="shared" si="4"/>
        <v>358.56416666666667</v>
      </c>
      <c r="T10" s="56">
        <f t="shared" si="5"/>
        <v>89.641041666666666</v>
      </c>
    </row>
    <row r="11" spans="1:20" s="2" customFormat="1" ht="18.75" x14ac:dyDescent="0.3">
      <c r="A11" s="29" t="s">
        <v>28</v>
      </c>
      <c r="B11" s="30" t="s">
        <v>5</v>
      </c>
      <c r="C11" s="52">
        <v>90</v>
      </c>
      <c r="D11" s="53">
        <v>81.22</v>
      </c>
      <c r="E11" s="11">
        <v>81.5</v>
      </c>
      <c r="F11" s="11">
        <f>(D11+E11)/2</f>
        <v>81.36</v>
      </c>
      <c r="G11" s="11">
        <v>81.430000000000007</v>
      </c>
      <c r="H11" s="11">
        <v>79.33</v>
      </c>
      <c r="I11" s="11">
        <v>70.44</v>
      </c>
      <c r="J11" s="56">
        <f t="shared" si="1"/>
        <v>77.066666666666663</v>
      </c>
      <c r="K11" s="11">
        <v>89.44</v>
      </c>
      <c r="L11" s="11">
        <v>88.83</v>
      </c>
      <c r="M11" s="56">
        <f t="shared" si="2"/>
        <v>89.134999999999991</v>
      </c>
      <c r="N11" s="54">
        <v>85.89</v>
      </c>
      <c r="O11" s="54">
        <v>84.39</v>
      </c>
      <c r="P11" s="55">
        <v>76.44</v>
      </c>
      <c r="Q11" s="55">
        <v>75.56</v>
      </c>
      <c r="R11" s="56">
        <f t="shared" si="3"/>
        <v>80.569999999999993</v>
      </c>
      <c r="S11" s="57">
        <f t="shared" si="4"/>
        <v>328.13166666666666</v>
      </c>
      <c r="T11" s="56">
        <f t="shared" si="5"/>
        <v>82.032916666666665</v>
      </c>
    </row>
    <row r="12" spans="1:20" s="5" customFormat="1" ht="19.5" x14ac:dyDescent="0.3">
      <c r="A12" s="27" t="s">
        <v>42</v>
      </c>
      <c r="B12" s="28" t="s">
        <v>6</v>
      </c>
      <c r="C12" s="9">
        <v>150</v>
      </c>
      <c r="D12" s="19">
        <v>84.36</v>
      </c>
      <c r="E12" s="51">
        <v>83.33</v>
      </c>
      <c r="F12" s="10">
        <f>(D12+E12)/2</f>
        <v>83.844999999999999</v>
      </c>
      <c r="G12" s="51">
        <v>79.83</v>
      </c>
      <c r="H12" s="51">
        <v>81</v>
      </c>
      <c r="I12" s="51">
        <v>94.07</v>
      </c>
      <c r="J12" s="10">
        <f t="shared" si="1"/>
        <v>84.966666666666654</v>
      </c>
      <c r="K12" s="51">
        <v>91</v>
      </c>
      <c r="L12" s="51">
        <v>90.5</v>
      </c>
      <c r="M12" s="10">
        <f t="shared" si="2"/>
        <v>90.75</v>
      </c>
      <c r="N12" s="51">
        <v>83.67</v>
      </c>
      <c r="O12" s="51">
        <v>85.67</v>
      </c>
      <c r="P12" s="51">
        <v>85.33</v>
      </c>
      <c r="Q12" s="51">
        <v>97.53</v>
      </c>
      <c r="R12" s="10">
        <f t="shared" si="3"/>
        <v>88.050000000000011</v>
      </c>
      <c r="S12" s="20">
        <f t="shared" si="4"/>
        <v>347.61166666666668</v>
      </c>
      <c r="T12" s="10">
        <f t="shared" si="5"/>
        <v>86.90291666666667</v>
      </c>
    </row>
    <row r="13" spans="1:20" s="5" customFormat="1" ht="19.5" x14ac:dyDescent="0.3">
      <c r="A13" s="23" t="s">
        <v>43</v>
      </c>
      <c r="B13" s="22" t="s">
        <v>7</v>
      </c>
      <c r="C13" s="9">
        <v>25</v>
      </c>
      <c r="D13" s="19">
        <v>98</v>
      </c>
      <c r="E13" s="51">
        <v>88</v>
      </c>
      <c r="F13" s="10">
        <f>(D13+E13)/2</f>
        <v>93</v>
      </c>
      <c r="G13" s="51">
        <v>96</v>
      </c>
      <c r="H13" s="51">
        <v>96</v>
      </c>
      <c r="I13" s="51">
        <v>61.2</v>
      </c>
      <c r="J13" s="10">
        <f t="shared" si="1"/>
        <v>84.399999999999991</v>
      </c>
      <c r="K13" s="51">
        <v>100</v>
      </c>
      <c r="L13" s="51">
        <v>100</v>
      </c>
      <c r="M13" s="10">
        <f t="shared" si="2"/>
        <v>100</v>
      </c>
      <c r="N13" s="51">
        <v>98</v>
      </c>
      <c r="O13" s="51">
        <v>88.8</v>
      </c>
      <c r="P13" s="51">
        <v>95</v>
      </c>
      <c r="Q13" s="51">
        <v>86</v>
      </c>
      <c r="R13" s="10">
        <f t="shared" si="3"/>
        <v>91.95</v>
      </c>
      <c r="S13" s="20">
        <f t="shared" si="4"/>
        <v>369.34999999999997</v>
      </c>
      <c r="T13" s="10">
        <f t="shared" si="5"/>
        <v>92.337499999999991</v>
      </c>
    </row>
    <row r="14" spans="1:20" s="5" customFormat="1" ht="19.5" x14ac:dyDescent="0.3">
      <c r="A14" s="27" t="s">
        <v>44</v>
      </c>
      <c r="B14" s="22" t="s">
        <v>8</v>
      </c>
      <c r="C14" s="9">
        <f>C15+C16+C17+C18</f>
        <v>540</v>
      </c>
      <c r="D14" s="19">
        <f>(D15+D16+D17+D18)/4</f>
        <v>93.885000000000005</v>
      </c>
      <c r="E14" s="19">
        <f t="shared" ref="E14:Q14" si="13">(E15+E16+E17+E18)/4</f>
        <v>93.642499999999998</v>
      </c>
      <c r="F14" s="6">
        <f t="shared" si="13"/>
        <v>93.763750000000016</v>
      </c>
      <c r="G14" s="19">
        <f t="shared" si="13"/>
        <v>93.025000000000006</v>
      </c>
      <c r="H14" s="19">
        <f t="shared" si="13"/>
        <v>92.41</v>
      </c>
      <c r="I14" s="19">
        <f t="shared" si="13"/>
        <v>94.872500000000002</v>
      </c>
      <c r="J14" s="10">
        <f t="shared" si="1"/>
        <v>93.435833333333335</v>
      </c>
      <c r="K14" s="19">
        <f t="shared" si="13"/>
        <v>93.465000000000003</v>
      </c>
      <c r="L14" s="19">
        <f t="shared" si="13"/>
        <v>94.09</v>
      </c>
      <c r="M14" s="10">
        <f t="shared" si="2"/>
        <v>93.777500000000003</v>
      </c>
      <c r="N14" s="19">
        <f t="shared" si="13"/>
        <v>92.867500000000007</v>
      </c>
      <c r="O14" s="19">
        <f t="shared" si="13"/>
        <v>92.172499999999999</v>
      </c>
      <c r="P14" s="19">
        <f t="shared" si="13"/>
        <v>93.245000000000005</v>
      </c>
      <c r="Q14" s="19">
        <f t="shared" si="13"/>
        <v>81.984999999999999</v>
      </c>
      <c r="R14" s="10">
        <f t="shared" si="3"/>
        <v>90.06750000000001</v>
      </c>
      <c r="S14" s="20">
        <f t="shared" si="4"/>
        <v>371.04458333333338</v>
      </c>
      <c r="T14" s="10">
        <f t="shared" si="5"/>
        <v>92.761145833333345</v>
      </c>
    </row>
    <row r="15" spans="1:20" s="2" customFormat="1" ht="18.75" x14ac:dyDescent="0.3">
      <c r="A15" s="31" t="s">
        <v>29</v>
      </c>
      <c r="B15" s="32" t="s">
        <v>9</v>
      </c>
      <c r="C15" s="52">
        <v>150</v>
      </c>
      <c r="D15" s="54">
        <v>97.4</v>
      </c>
      <c r="E15" s="54">
        <v>96.27</v>
      </c>
      <c r="F15" s="11">
        <f>(D15+E15)/2</f>
        <v>96.835000000000008</v>
      </c>
      <c r="G15" s="54">
        <v>97.53</v>
      </c>
      <c r="H15" s="54">
        <v>97.57</v>
      </c>
      <c r="I15" s="54">
        <v>91.2</v>
      </c>
      <c r="J15" s="56">
        <f t="shared" si="1"/>
        <v>95.433333333333337</v>
      </c>
      <c r="K15" s="54">
        <v>98.83</v>
      </c>
      <c r="L15" s="54">
        <v>98.5</v>
      </c>
      <c r="M15" s="56">
        <f t="shared" si="2"/>
        <v>98.664999999999992</v>
      </c>
      <c r="N15" s="54">
        <v>98.5</v>
      </c>
      <c r="O15" s="54">
        <v>97.33</v>
      </c>
      <c r="P15" s="54">
        <v>97.83</v>
      </c>
      <c r="Q15" s="54">
        <v>100</v>
      </c>
      <c r="R15" s="56">
        <f t="shared" si="3"/>
        <v>98.414999999999992</v>
      </c>
      <c r="S15" s="57">
        <f t="shared" si="4"/>
        <v>389.34833333333336</v>
      </c>
      <c r="T15" s="56">
        <f t="shared" si="5"/>
        <v>97.337083333333339</v>
      </c>
    </row>
    <row r="16" spans="1:20" s="2" customFormat="1" ht="18.75" x14ac:dyDescent="0.3">
      <c r="A16" s="31" t="s">
        <v>30</v>
      </c>
      <c r="B16" s="32" t="s">
        <v>10</v>
      </c>
      <c r="C16" s="52">
        <v>150</v>
      </c>
      <c r="D16" s="54">
        <v>78.87</v>
      </c>
      <c r="E16" s="54">
        <v>78.3</v>
      </c>
      <c r="F16" s="11">
        <f>(D16+E16)/2</f>
        <v>78.585000000000008</v>
      </c>
      <c r="G16" s="54">
        <v>76.400000000000006</v>
      </c>
      <c r="H16" s="54">
        <v>73.069999999999993</v>
      </c>
      <c r="I16" s="54">
        <v>89.07</v>
      </c>
      <c r="J16" s="56">
        <f t="shared" si="1"/>
        <v>79.513333333333335</v>
      </c>
      <c r="K16" s="54">
        <v>75.53</v>
      </c>
      <c r="L16" s="54">
        <v>78.53</v>
      </c>
      <c r="M16" s="56">
        <f t="shared" si="2"/>
        <v>77.03</v>
      </c>
      <c r="N16" s="54">
        <v>76.47</v>
      </c>
      <c r="O16" s="54">
        <v>75.8</v>
      </c>
      <c r="P16" s="54">
        <v>76.599999999999994</v>
      </c>
      <c r="Q16" s="54">
        <v>78.27</v>
      </c>
      <c r="R16" s="56">
        <f t="shared" si="3"/>
        <v>76.784999999999997</v>
      </c>
      <c r="S16" s="57">
        <f t="shared" si="4"/>
        <v>311.9133333333333</v>
      </c>
      <c r="T16" s="56">
        <f t="shared" si="5"/>
        <v>77.978333333333325</v>
      </c>
    </row>
    <row r="17" spans="1:20" s="2" customFormat="1" ht="18.75" x14ac:dyDescent="0.3">
      <c r="A17" s="31" t="s">
        <v>31</v>
      </c>
      <c r="B17" s="32" t="s">
        <v>11</v>
      </c>
      <c r="C17" s="52">
        <v>150</v>
      </c>
      <c r="D17" s="54">
        <v>99.83</v>
      </c>
      <c r="E17" s="54">
        <v>100</v>
      </c>
      <c r="F17" s="11">
        <f>(D17+E17)/2</f>
        <v>99.914999999999992</v>
      </c>
      <c r="G17" s="54">
        <v>98.17</v>
      </c>
      <c r="H17" s="54">
        <v>99</v>
      </c>
      <c r="I17" s="54">
        <v>100</v>
      </c>
      <c r="J17" s="56">
        <f t="shared" si="1"/>
        <v>99.056666666666672</v>
      </c>
      <c r="K17" s="54">
        <v>99.5</v>
      </c>
      <c r="L17" s="54">
        <v>99.33</v>
      </c>
      <c r="M17" s="56">
        <f t="shared" si="2"/>
        <v>99.414999999999992</v>
      </c>
      <c r="N17" s="54">
        <v>99</v>
      </c>
      <c r="O17" s="54">
        <v>99.17</v>
      </c>
      <c r="P17" s="54">
        <v>98.83</v>
      </c>
      <c r="Q17" s="54">
        <v>100</v>
      </c>
      <c r="R17" s="56">
        <f t="shared" si="3"/>
        <v>99.25</v>
      </c>
      <c r="S17" s="57">
        <f t="shared" si="4"/>
        <v>397.63666666666666</v>
      </c>
      <c r="T17" s="56">
        <f t="shared" si="5"/>
        <v>99.409166666666664</v>
      </c>
    </row>
    <row r="18" spans="1:20" s="2" customFormat="1" ht="18.75" x14ac:dyDescent="0.3">
      <c r="A18" s="31" t="s">
        <v>31</v>
      </c>
      <c r="B18" s="32" t="s">
        <v>51</v>
      </c>
      <c r="C18" s="52">
        <v>90</v>
      </c>
      <c r="D18" s="54">
        <v>99.44</v>
      </c>
      <c r="E18" s="54">
        <v>100</v>
      </c>
      <c r="F18" s="11">
        <f>(D18+E18)/2</f>
        <v>99.72</v>
      </c>
      <c r="G18" s="54">
        <v>100</v>
      </c>
      <c r="H18" s="54">
        <v>100</v>
      </c>
      <c r="I18" s="54">
        <v>99.22</v>
      </c>
      <c r="J18" s="56">
        <f t="shared" si="1"/>
        <v>99.740000000000009</v>
      </c>
      <c r="K18" s="54">
        <v>100</v>
      </c>
      <c r="L18" s="54">
        <v>100</v>
      </c>
      <c r="M18" s="56">
        <f t="shared" si="2"/>
        <v>100</v>
      </c>
      <c r="N18" s="54">
        <v>97.5</v>
      </c>
      <c r="O18" s="54">
        <v>96.39</v>
      </c>
      <c r="P18" s="54">
        <v>99.72</v>
      </c>
      <c r="Q18" s="54">
        <v>49.67</v>
      </c>
      <c r="R18" s="56">
        <f t="shared" si="3"/>
        <v>85.820000000000007</v>
      </c>
      <c r="S18" s="57">
        <f t="shared" si="4"/>
        <v>385.28</v>
      </c>
      <c r="T18" s="56">
        <f t="shared" si="5"/>
        <v>96.32</v>
      </c>
    </row>
    <row r="19" spans="1:20" s="5" customFormat="1" ht="22.5" customHeight="1" x14ac:dyDescent="0.3">
      <c r="A19" s="24" t="s">
        <v>45</v>
      </c>
      <c r="B19" s="22" t="s">
        <v>12</v>
      </c>
      <c r="C19" s="9">
        <f>C20+C21+C22+C23</f>
        <v>105</v>
      </c>
      <c r="D19" s="19">
        <f>(D20+D21+D22+D23)/4</f>
        <v>98.262500000000003</v>
      </c>
      <c r="E19" s="19">
        <f t="shared" ref="E19:Q19" si="14">(E20+E21+E22)/3</f>
        <v>98.75</v>
      </c>
      <c r="F19" s="6">
        <f>(F20+F21+F22+F23)/4</f>
        <v>98.506249999999994</v>
      </c>
      <c r="G19" s="19">
        <f t="shared" si="14"/>
        <v>100</v>
      </c>
      <c r="H19" s="19">
        <f t="shared" si="14"/>
        <v>99</v>
      </c>
      <c r="I19" s="19">
        <f t="shared" si="14"/>
        <v>98.866666666666674</v>
      </c>
      <c r="J19" s="10">
        <f t="shared" si="1"/>
        <v>99.288888888888891</v>
      </c>
      <c r="K19" s="19">
        <f t="shared" si="14"/>
        <v>99.833333333333329</v>
      </c>
      <c r="L19" s="19">
        <f t="shared" si="14"/>
        <v>100</v>
      </c>
      <c r="M19" s="10">
        <f t="shared" si="2"/>
        <v>99.916666666666657</v>
      </c>
      <c r="N19" s="19">
        <f t="shared" si="14"/>
        <v>99.666666666666671</v>
      </c>
      <c r="O19" s="19">
        <f t="shared" si="14"/>
        <v>99.026666666666657</v>
      </c>
      <c r="P19" s="19">
        <f t="shared" si="14"/>
        <v>99.416666666666671</v>
      </c>
      <c r="Q19" s="19">
        <f t="shared" si="14"/>
        <v>100</v>
      </c>
      <c r="R19" s="10">
        <f t="shared" si="3"/>
        <v>99.527500000000003</v>
      </c>
      <c r="S19" s="20">
        <f t="shared" si="4"/>
        <v>397.23930555555557</v>
      </c>
      <c r="T19" s="10">
        <f t="shared" si="5"/>
        <v>99.309826388888894</v>
      </c>
    </row>
    <row r="20" spans="1:20" s="2" customFormat="1" ht="18.75" x14ac:dyDescent="0.3">
      <c r="A20" s="33" t="s">
        <v>32</v>
      </c>
      <c r="B20" s="30" t="s">
        <v>13</v>
      </c>
      <c r="C20" s="52">
        <v>50</v>
      </c>
      <c r="D20" s="54">
        <v>98.5</v>
      </c>
      <c r="E20" s="54">
        <v>97.5</v>
      </c>
      <c r="F20" s="11">
        <f>(D20+E20)/2</f>
        <v>98</v>
      </c>
      <c r="G20" s="54">
        <v>100</v>
      </c>
      <c r="H20" s="54">
        <v>99.5</v>
      </c>
      <c r="I20" s="54">
        <v>96.6</v>
      </c>
      <c r="J20" s="56">
        <f t="shared" si="1"/>
        <v>98.7</v>
      </c>
      <c r="K20" s="54">
        <v>99.5</v>
      </c>
      <c r="L20" s="54">
        <v>100</v>
      </c>
      <c r="M20" s="56">
        <f t="shared" si="2"/>
        <v>99.75</v>
      </c>
      <c r="N20" s="54">
        <v>99</v>
      </c>
      <c r="O20" s="54">
        <v>100</v>
      </c>
      <c r="P20" s="54">
        <v>99.5</v>
      </c>
      <c r="Q20" s="54">
        <v>100</v>
      </c>
      <c r="R20" s="56">
        <f t="shared" si="3"/>
        <v>99.625</v>
      </c>
      <c r="S20" s="57">
        <f t="shared" si="4"/>
        <v>396.07499999999999</v>
      </c>
      <c r="T20" s="56">
        <f t="shared" si="5"/>
        <v>99.018749999999997</v>
      </c>
    </row>
    <row r="21" spans="1:20" s="2" customFormat="1" ht="18.75" x14ac:dyDescent="0.3">
      <c r="A21" s="33" t="s">
        <v>33</v>
      </c>
      <c r="B21" s="30" t="s">
        <v>14</v>
      </c>
      <c r="C21" s="52">
        <v>20</v>
      </c>
      <c r="D21" s="54">
        <v>97.5</v>
      </c>
      <c r="E21" s="54">
        <v>98.75</v>
      </c>
      <c r="F21" s="11">
        <f>(D21+E21)/2</f>
        <v>98.125</v>
      </c>
      <c r="G21" s="54">
        <v>100</v>
      </c>
      <c r="H21" s="54">
        <v>97.5</v>
      </c>
      <c r="I21" s="54">
        <v>100</v>
      </c>
      <c r="J21" s="56">
        <f t="shared" si="1"/>
        <v>99.166666666666671</v>
      </c>
      <c r="K21" s="54">
        <v>100</v>
      </c>
      <c r="L21" s="54">
        <v>100</v>
      </c>
      <c r="M21" s="56">
        <f t="shared" si="2"/>
        <v>100</v>
      </c>
      <c r="N21" s="54">
        <v>100</v>
      </c>
      <c r="O21" s="54">
        <v>98.75</v>
      </c>
      <c r="P21" s="54">
        <v>98.75</v>
      </c>
      <c r="Q21" s="54">
        <v>100</v>
      </c>
      <c r="R21" s="56">
        <f t="shared" si="3"/>
        <v>99.375</v>
      </c>
      <c r="S21" s="57">
        <f t="shared" si="4"/>
        <v>396.66666666666669</v>
      </c>
      <c r="T21" s="56">
        <f t="shared" si="5"/>
        <v>99.166666666666671</v>
      </c>
    </row>
    <row r="22" spans="1:20" s="2" customFormat="1" ht="18.75" x14ac:dyDescent="0.3">
      <c r="A22" s="33" t="s">
        <v>34</v>
      </c>
      <c r="B22" s="30" t="s">
        <v>15</v>
      </c>
      <c r="C22" s="52">
        <v>15</v>
      </c>
      <c r="D22" s="54">
        <v>98.3</v>
      </c>
      <c r="E22" s="54">
        <v>100</v>
      </c>
      <c r="F22" s="11">
        <f>(D22+E22)/2</f>
        <v>99.15</v>
      </c>
      <c r="G22" s="54">
        <v>100</v>
      </c>
      <c r="H22" s="54">
        <v>100</v>
      </c>
      <c r="I22" s="54">
        <v>100</v>
      </c>
      <c r="J22" s="56">
        <f t="shared" si="1"/>
        <v>100</v>
      </c>
      <c r="K22" s="54">
        <v>100</v>
      </c>
      <c r="L22" s="54">
        <v>100</v>
      </c>
      <c r="M22" s="56">
        <f t="shared" si="2"/>
        <v>100</v>
      </c>
      <c r="N22" s="54">
        <v>100</v>
      </c>
      <c r="O22" s="54">
        <v>98.33</v>
      </c>
      <c r="P22" s="54">
        <v>100</v>
      </c>
      <c r="Q22" s="54">
        <v>100</v>
      </c>
      <c r="R22" s="56">
        <f t="shared" si="3"/>
        <v>99.582499999999996</v>
      </c>
      <c r="S22" s="57">
        <f t="shared" si="4"/>
        <v>398.73249999999996</v>
      </c>
      <c r="T22" s="56">
        <f t="shared" si="5"/>
        <v>99.68312499999999</v>
      </c>
    </row>
    <row r="23" spans="1:20" s="2" customFormat="1" ht="18.75" x14ac:dyDescent="0.3">
      <c r="A23" s="33" t="s">
        <v>35</v>
      </c>
      <c r="B23" s="30" t="s">
        <v>16</v>
      </c>
      <c r="C23" s="52">
        <v>20</v>
      </c>
      <c r="D23" s="54">
        <v>98.75</v>
      </c>
      <c r="E23" s="54">
        <v>98.75</v>
      </c>
      <c r="F23" s="11">
        <f>(D23+E23)/2</f>
        <v>98.75</v>
      </c>
      <c r="G23" s="54">
        <v>100</v>
      </c>
      <c r="H23" s="54">
        <v>100</v>
      </c>
      <c r="I23" s="54">
        <v>95</v>
      </c>
      <c r="J23" s="56">
        <f t="shared" si="1"/>
        <v>98.333333333333329</v>
      </c>
      <c r="K23" s="54">
        <v>100</v>
      </c>
      <c r="L23" s="54">
        <v>100</v>
      </c>
      <c r="M23" s="56">
        <f t="shared" si="2"/>
        <v>100</v>
      </c>
      <c r="N23" s="54">
        <v>100</v>
      </c>
      <c r="O23" s="54">
        <v>98.75</v>
      </c>
      <c r="P23" s="54">
        <v>100</v>
      </c>
      <c r="Q23" s="54">
        <v>100</v>
      </c>
      <c r="R23" s="56">
        <f t="shared" si="3"/>
        <v>99.6875</v>
      </c>
      <c r="S23" s="57">
        <f t="shared" si="4"/>
        <v>396.77083333333331</v>
      </c>
      <c r="T23" s="56">
        <f t="shared" si="5"/>
        <v>99.192708333333329</v>
      </c>
    </row>
    <row r="24" spans="1:20" s="15" customFormat="1" ht="19.5" x14ac:dyDescent="0.3">
      <c r="A24" s="34" t="s">
        <v>46</v>
      </c>
      <c r="B24" s="35" t="s">
        <v>17</v>
      </c>
      <c r="C24" s="9">
        <v>100</v>
      </c>
      <c r="D24" s="51">
        <v>90.79</v>
      </c>
      <c r="E24" s="51">
        <v>100</v>
      </c>
      <c r="F24" s="10">
        <f>(D24+E24)/2</f>
        <v>95.39500000000001</v>
      </c>
      <c r="G24" s="51">
        <v>97.37</v>
      </c>
      <c r="H24" s="51">
        <v>100</v>
      </c>
      <c r="I24" s="51">
        <v>8.42</v>
      </c>
      <c r="J24" s="10">
        <f t="shared" si="1"/>
        <v>68.596666666666664</v>
      </c>
      <c r="K24" s="51">
        <v>100</v>
      </c>
      <c r="L24" s="51">
        <v>100</v>
      </c>
      <c r="M24" s="10">
        <f t="shared" si="2"/>
        <v>100</v>
      </c>
      <c r="N24" s="51">
        <v>100</v>
      </c>
      <c r="O24" s="51">
        <v>94.74</v>
      </c>
      <c r="P24" s="51">
        <v>100</v>
      </c>
      <c r="Q24" s="51">
        <v>88.95</v>
      </c>
      <c r="R24" s="10">
        <f t="shared" si="3"/>
        <v>95.922499999999999</v>
      </c>
      <c r="S24" s="20">
        <f t="shared" si="4"/>
        <v>359.91416666666669</v>
      </c>
      <c r="T24" s="10">
        <f t="shared" si="5"/>
        <v>89.978541666666672</v>
      </c>
    </row>
    <row r="25" spans="1:20" s="16" customFormat="1" ht="19.5" x14ac:dyDescent="0.3">
      <c r="A25" s="34" t="s">
        <v>47</v>
      </c>
      <c r="B25" s="35" t="s">
        <v>18</v>
      </c>
      <c r="C25" s="9">
        <f>C26+C27+C28</f>
        <v>181</v>
      </c>
      <c r="D25" s="19">
        <f>(D26+D27+D28)/3</f>
        <v>95.863333333333344</v>
      </c>
      <c r="E25" s="19">
        <f t="shared" ref="E25:F25" si="15">(E26+E27+E28)/3</f>
        <v>95.32</v>
      </c>
      <c r="F25" s="6">
        <f t="shared" si="15"/>
        <v>95.591666666666654</v>
      </c>
      <c r="G25" s="19">
        <f>(G26+G27+G28)/3</f>
        <v>90.083333333333329</v>
      </c>
      <c r="H25" s="19">
        <f>(H26+H27+H28)/3</f>
        <v>90.86</v>
      </c>
      <c r="I25" s="19">
        <f>(I26+I27+I28)/3</f>
        <v>95.219999999999985</v>
      </c>
      <c r="J25" s="10">
        <f t="shared" si="1"/>
        <v>92.054444444444428</v>
      </c>
      <c r="K25" s="19">
        <f>(K26+K27+K28)/3</f>
        <v>92.986666666666665</v>
      </c>
      <c r="L25" s="19">
        <f>(L26+L27+L28)/3</f>
        <v>93.516666666666666</v>
      </c>
      <c r="M25" s="10">
        <f t="shared" si="2"/>
        <v>93.251666666666665</v>
      </c>
      <c r="N25" s="19">
        <f>(N26+N27+N28)/3</f>
        <v>92.436666666666667</v>
      </c>
      <c r="O25" s="19">
        <f>(O26+O27+O28)/3</f>
        <v>91.300000000000011</v>
      </c>
      <c r="P25" s="19">
        <f>(P26+P27+P28)/3</f>
        <v>95.416666666666671</v>
      </c>
      <c r="Q25" s="19">
        <f>(Q26+Q27+Q28)/3</f>
        <v>98.386666666666656</v>
      </c>
      <c r="R25" s="10">
        <f t="shared" si="3"/>
        <v>94.385000000000005</v>
      </c>
      <c r="S25" s="20">
        <f t="shared" si="4"/>
        <v>375.28277777777771</v>
      </c>
      <c r="T25" s="10">
        <f t="shared" si="5"/>
        <v>93.820694444444428</v>
      </c>
    </row>
    <row r="26" spans="1:20" s="17" customFormat="1" ht="18.75" x14ac:dyDescent="0.3">
      <c r="A26" s="36" t="s">
        <v>36</v>
      </c>
      <c r="B26" s="37" t="s">
        <v>19</v>
      </c>
      <c r="C26" s="52">
        <v>150</v>
      </c>
      <c r="D26" s="11">
        <v>97.17</v>
      </c>
      <c r="E26" s="11">
        <v>95.33</v>
      </c>
      <c r="F26" s="11">
        <f>(D26+E26)/2</f>
        <v>96.25</v>
      </c>
      <c r="G26" s="11">
        <v>94</v>
      </c>
      <c r="H26" s="11">
        <v>93</v>
      </c>
      <c r="I26" s="11">
        <v>90.33</v>
      </c>
      <c r="J26" s="56">
        <f t="shared" si="1"/>
        <v>92.443333333333328</v>
      </c>
      <c r="K26" s="11">
        <v>95</v>
      </c>
      <c r="L26" s="11">
        <v>96.17</v>
      </c>
      <c r="M26" s="56">
        <f t="shared" si="2"/>
        <v>95.585000000000008</v>
      </c>
      <c r="N26" s="11">
        <v>96.17</v>
      </c>
      <c r="O26" s="11">
        <v>95.67</v>
      </c>
      <c r="P26" s="54">
        <v>95.83</v>
      </c>
      <c r="Q26" s="54">
        <v>99.53</v>
      </c>
      <c r="R26" s="56">
        <f t="shared" si="3"/>
        <v>96.800000000000011</v>
      </c>
      <c r="S26" s="57">
        <f t="shared" si="4"/>
        <v>381.07833333333338</v>
      </c>
      <c r="T26" s="56">
        <f t="shared" si="5"/>
        <v>95.269583333333344</v>
      </c>
    </row>
    <row r="27" spans="1:20" s="17" customFormat="1" ht="18.75" x14ac:dyDescent="0.3">
      <c r="A27" s="36" t="s">
        <v>37</v>
      </c>
      <c r="B27" s="37" t="s">
        <v>20</v>
      </c>
      <c r="C27" s="52">
        <v>16</v>
      </c>
      <c r="D27" s="11">
        <v>93.75</v>
      </c>
      <c r="E27" s="11">
        <v>90.63</v>
      </c>
      <c r="F27" s="11">
        <f>(D27+E27)/2</f>
        <v>92.19</v>
      </c>
      <c r="G27" s="11">
        <v>81.25</v>
      </c>
      <c r="H27" s="11">
        <v>81.25</v>
      </c>
      <c r="I27" s="11">
        <v>100</v>
      </c>
      <c r="J27" s="56">
        <f t="shared" si="1"/>
        <v>87.5</v>
      </c>
      <c r="K27" s="11">
        <v>90.63</v>
      </c>
      <c r="L27" s="11">
        <v>84.38</v>
      </c>
      <c r="M27" s="56">
        <f t="shared" si="2"/>
        <v>87.504999999999995</v>
      </c>
      <c r="N27" s="11">
        <v>82.81</v>
      </c>
      <c r="O27" s="11">
        <v>81.56</v>
      </c>
      <c r="P27" s="54">
        <v>93.75</v>
      </c>
      <c r="Q27" s="54">
        <v>95.63</v>
      </c>
      <c r="R27" s="56">
        <f t="shared" si="3"/>
        <v>88.4375</v>
      </c>
      <c r="S27" s="57">
        <f t="shared" si="4"/>
        <v>355.63249999999999</v>
      </c>
      <c r="T27" s="56">
        <f t="shared" si="5"/>
        <v>88.908124999999998</v>
      </c>
    </row>
    <row r="28" spans="1:20" s="17" customFormat="1" ht="18.75" x14ac:dyDescent="0.3">
      <c r="A28" s="36" t="s">
        <v>38</v>
      </c>
      <c r="B28" s="37" t="s">
        <v>21</v>
      </c>
      <c r="C28" s="52">
        <v>15</v>
      </c>
      <c r="D28" s="11">
        <v>96.67</v>
      </c>
      <c r="E28" s="11">
        <v>100</v>
      </c>
      <c r="F28" s="11">
        <f>(D28+E28)/2</f>
        <v>98.335000000000008</v>
      </c>
      <c r="G28" s="11">
        <v>95</v>
      </c>
      <c r="H28" s="11">
        <v>98.33</v>
      </c>
      <c r="I28" s="11">
        <v>95.33</v>
      </c>
      <c r="J28" s="56">
        <f t="shared" si="1"/>
        <v>96.219999999999985</v>
      </c>
      <c r="K28" s="11">
        <v>93.33</v>
      </c>
      <c r="L28" s="11">
        <v>100</v>
      </c>
      <c r="M28" s="56">
        <f t="shared" si="2"/>
        <v>96.664999999999992</v>
      </c>
      <c r="N28" s="11">
        <v>98.33</v>
      </c>
      <c r="O28" s="11">
        <v>96.67</v>
      </c>
      <c r="P28" s="54">
        <v>96.67</v>
      </c>
      <c r="Q28" s="54">
        <v>100</v>
      </c>
      <c r="R28" s="56">
        <f t="shared" si="3"/>
        <v>97.917500000000004</v>
      </c>
      <c r="S28" s="57">
        <f t="shared" si="4"/>
        <v>389.13749999999993</v>
      </c>
      <c r="T28" s="56">
        <f t="shared" si="5"/>
        <v>97.284374999999983</v>
      </c>
    </row>
    <row r="29" spans="1:20" s="12" customFormat="1" ht="19.5" x14ac:dyDescent="0.3">
      <c r="A29" s="24" t="s">
        <v>48</v>
      </c>
      <c r="B29" s="22" t="s">
        <v>22</v>
      </c>
      <c r="C29" s="9">
        <v>90</v>
      </c>
      <c r="D29" s="51">
        <v>98.6</v>
      </c>
      <c r="E29" s="51">
        <v>98.89</v>
      </c>
      <c r="F29" s="10">
        <f>(D29+E29)/2</f>
        <v>98.745000000000005</v>
      </c>
      <c r="G29" s="51">
        <v>83.89</v>
      </c>
      <c r="H29" s="51">
        <v>100</v>
      </c>
      <c r="I29" s="51">
        <v>100</v>
      </c>
      <c r="J29" s="10">
        <f t="shared" si="1"/>
        <v>94.63</v>
      </c>
      <c r="K29" s="51">
        <v>100</v>
      </c>
      <c r="L29" s="51">
        <v>100</v>
      </c>
      <c r="M29" s="10">
        <f t="shared" si="2"/>
        <v>100</v>
      </c>
      <c r="N29" s="51">
        <v>100</v>
      </c>
      <c r="O29" s="51">
        <v>100</v>
      </c>
      <c r="P29" s="51">
        <v>100</v>
      </c>
      <c r="Q29" s="51">
        <v>100</v>
      </c>
      <c r="R29" s="10">
        <f t="shared" si="3"/>
        <v>100</v>
      </c>
      <c r="S29" s="20">
        <f t="shared" si="4"/>
        <v>393.375</v>
      </c>
      <c r="T29" s="10">
        <f t="shared" si="5"/>
        <v>98.34375</v>
      </c>
    </row>
    <row r="30" spans="1:20" s="12" customFormat="1" ht="19.5" x14ac:dyDescent="0.3">
      <c r="A30" s="22"/>
      <c r="B30" s="22" t="s">
        <v>50</v>
      </c>
      <c r="C30" s="9">
        <f>C5+C7+C8+C12+C13+C14+C19+C24+C25+C29</f>
        <v>1933</v>
      </c>
      <c r="D30" s="19">
        <f>(D29+D28+D27+D26+D24+D23+D22+D21+D20+D18+D17+D16+D15+D13+D12+D11+D10+D9+D7+D5)/20</f>
        <v>93.367500000000007</v>
      </c>
      <c r="E30" s="19">
        <f>(E29+E28+E27+E26+E24+E23+E22+E21+E20+E18+E17+E16+E15+E13+E12+E11+E10+E9+E7+E5)/20</f>
        <v>93.169499999999999</v>
      </c>
      <c r="F30" s="6">
        <f>(D30+E30)/2</f>
        <v>93.268500000000003</v>
      </c>
      <c r="G30" s="19">
        <f t="shared" ref="G30:L30" si="16">(G29+G28+G27+G26+G24+G23+G22+G21+G20+G18+G17+G16+G15+G13+G12+G11+G10+G9+G7+G5)/20</f>
        <v>91.491500000000002</v>
      </c>
      <c r="H30" s="19">
        <f t="shared" si="16"/>
        <v>92.695999999999998</v>
      </c>
      <c r="I30" s="19">
        <f t="shared" si="16"/>
        <v>87.772000000000006</v>
      </c>
      <c r="J30" s="6">
        <f>(G30+H30+I30)/3</f>
        <v>90.653166666666664</v>
      </c>
      <c r="K30" s="19">
        <f>(K29+K28+K27+K26+K24+K23+K22+K21+K20+K18+K17+K16+K15+K13+K12+K11+K10+K9+K7+K5)/20</f>
        <v>94.345500000000001</v>
      </c>
      <c r="L30" s="19">
        <f t="shared" si="16"/>
        <v>94.251999999999981</v>
      </c>
      <c r="M30" s="10">
        <f>(K30+L30)/2</f>
        <v>94.298749999999984</v>
      </c>
      <c r="N30" s="19">
        <f>(N29+N28+N27+N26+N24+N23+N22+N21+N20+N18+N17+N16+N15+N13+N12+N11+N10+N9+N7+N5)/20</f>
        <v>93.527500000000003</v>
      </c>
      <c r="O30" s="19">
        <f>(O29+O28+O27+O26+O24+O23+O22+O21+O20+O18+O17+O16+O15+O13+O12+O11+O10+O9+O7+O5)/20</f>
        <v>92.128000000000014</v>
      </c>
      <c r="P30" s="19">
        <f>(P29+P28+P27+P26+P24+P23+P22+P21+P20+P18+P17+P16+P15+P13+P12+P11+P10+P9+P7+P5)/20</f>
        <v>93.834999999999994</v>
      </c>
      <c r="Q30" s="19">
        <f>(Q29+Q28+Q27+Q26+Q24+Q23+Q22+Q21+Q20+Q18+Q17+Q16+Q15+Q13+Q12+Q11+Q10+Q9+Q7+Q5)/20</f>
        <v>92.546999999999983</v>
      </c>
      <c r="R30" s="10">
        <f>(N30+O30+P30+Q30)/4</f>
        <v>93.009374999999991</v>
      </c>
      <c r="S30" s="20">
        <f t="shared" si="4"/>
        <v>371.22979166666664</v>
      </c>
      <c r="T30" s="10">
        <f t="shared" si="5"/>
        <v>92.807447916666661</v>
      </c>
    </row>
    <row r="31" spans="1:20" s="5" customFormat="1" ht="27.75" customHeight="1" x14ac:dyDescent="0.3">
      <c r="A31" s="3"/>
      <c r="B31" s="38" t="s">
        <v>49</v>
      </c>
      <c r="C31" s="4"/>
      <c r="D31" s="74">
        <f>F30</f>
        <v>93.268500000000003</v>
      </c>
      <c r="E31" s="75"/>
      <c r="F31" s="76"/>
      <c r="G31" s="74">
        <f>J30</f>
        <v>90.653166666666664</v>
      </c>
      <c r="H31" s="77"/>
      <c r="I31" s="77"/>
      <c r="J31" s="78"/>
      <c r="K31" s="74">
        <f>M30</f>
        <v>94.298749999999984</v>
      </c>
      <c r="L31" s="77"/>
      <c r="M31" s="78"/>
      <c r="N31" s="74">
        <f>R30</f>
        <v>93.009374999999991</v>
      </c>
      <c r="O31" s="77"/>
      <c r="P31" s="77"/>
      <c r="Q31" s="77"/>
      <c r="R31" s="78"/>
      <c r="S31" s="4">
        <f>D31+G31+K31+N31</f>
        <v>371.22979166666664</v>
      </c>
      <c r="T31" s="4">
        <f>S30/4</f>
        <v>92.807447916666661</v>
      </c>
    </row>
    <row r="32" spans="1:20" s="2" customFormat="1" x14ac:dyDescent="0.25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s="2" customFormat="1" x14ac:dyDescent="0.25">
      <c r="A33" s="1"/>
      <c r="B33" s="1"/>
      <c r="C33" s="7"/>
    </row>
    <row r="34" spans="1:17" s="41" customFormat="1" x14ac:dyDescent="0.25">
      <c r="A34" s="39"/>
      <c r="B34" s="39"/>
      <c r="C34" s="40"/>
    </row>
    <row r="35" spans="1:17" s="41" customFormat="1" x14ac:dyDescent="0.25">
      <c r="A35" s="39"/>
      <c r="B35" s="39"/>
      <c r="C35" s="40"/>
      <c r="F35" s="42"/>
      <c r="G35" s="42"/>
      <c r="H35" s="42"/>
      <c r="I35" s="42"/>
      <c r="J35" s="42"/>
      <c r="K35" s="42"/>
      <c r="L35" s="42"/>
      <c r="M35" s="42"/>
    </row>
    <row r="36" spans="1:17" s="41" customFormat="1" x14ac:dyDescent="0.25">
      <c r="A36" s="39"/>
      <c r="B36" s="39"/>
      <c r="C36" s="8"/>
    </row>
    <row r="37" spans="1:17" s="41" customFormat="1" x14ac:dyDescent="0.25">
      <c r="A37" s="39"/>
      <c r="B37" s="39"/>
      <c r="C37" s="8"/>
      <c r="Q37" s="43"/>
    </row>
    <row r="38" spans="1:17" s="41" customFormat="1" x14ac:dyDescent="0.25">
      <c r="A38" s="39"/>
      <c r="B38" s="39"/>
      <c r="C38" s="8"/>
    </row>
    <row r="39" spans="1:17" s="41" customFormat="1" x14ac:dyDescent="0.25">
      <c r="A39" s="39"/>
      <c r="B39" s="39"/>
      <c r="C39" s="40"/>
      <c r="I39" s="43"/>
    </row>
    <row r="40" spans="1:17" s="41" customFormat="1" x14ac:dyDescent="0.25">
      <c r="A40" s="39"/>
      <c r="B40" s="39"/>
      <c r="C40" s="40"/>
    </row>
    <row r="41" spans="1:17" s="41" customFormat="1" x14ac:dyDescent="0.25">
      <c r="A41" s="39"/>
      <c r="B41" s="39"/>
      <c r="C41" s="40"/>
    </row>
    <row r="42" spans="1:17" s="41" customFormat="1" x14ac:dyDescent="0.25">
      <c r="A42" s="39"/>
      <c r="B42" s="39"/>
      <c r="C42" s="8"/>
    </row>
    <row r="43" spans="1:17" s="41" customFormat="1" x14ac:dyDescent="0.25">
      <c r="A43" s="39"/>
      <c r="B43" s="39"/>
      <c r="C43" s="8"/>
    </row>
    <row r="44" spans="1:17" s="41" customFormat="1" x14ac:dyDescent="0.25">
      <c r="A44" s="39"/>
      <c r="B44" s="39"/>
      <c r="C44" s="8"/>
    </row>
    <row r="45" spans="1:17" s="41" customFormat="1" x14ac:dyDescent="0.25">
      <c r="A45" s="39"/>
      <c r="B45" s="39"/>
      <c r="C45" s="40"/>
    </row>
  </sheetData>
  <mergeCells count="14">
    <mergeCell ref="D31:F31"/>
    <mergeCell ref="G31:J31"/>
    <mergeCell ref="K31:M31"/>
    <mergeCell ref="N31:R31"/>
    <mergeCell ref="C3:C4"/>
    <mergeCell ref="B3:B4"/>
    <mergeCell ref="S3:S4"/>
    <mergeCell ref="T3:T4"/>
    <mergeCell ref="A2:Q2"/>
    <mergeCell ref="A3:A4"/>
    <mergeCell ref="D3:F3"/>
    <mergeCell ref="G3:J3"/>
    <mergeCell ref="K3:M3"/>
    <mergeCell ref="N3:R3"/>
  </mergeCells>
  <pageMargins left="0.51181102362204722" right="0.51181102362204722" top="0.35433070866141736" bottom="0.35433070866141736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кду</vt:lpstr>
      <vt:lpstr>кду!_GoBack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2025-12-22T10:47:13Z</dcterms:modified>
</cp:coreProperties>
</file>