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4000" windowHeight="9000"/>
  </bookViews>
  <sheets>
    <sheet name="музеи" sheetId="4" r:id="rId1"/>
  </sheets>
  <externalReferences>
    <externalReference r:id="rId2"/>
  </externalReferences>
  <definedNames>
    <definedName name="_GoBack" localSheetId="0">музеи!$D$3</definedName>
  </definedNames>
  <calcPr calcId="145621"/>
</workbook>
</file>

<file path=xl/calcChain.xml><?xml version="1.0" encoding="utf-8"?>
<calcChain xmlns="http://schemas.openxmlformats.org/spreadsheetml/2006/main">
  <c r="S10" i="4" l="1"/>
  <c r="R9" i="4"/>
  <c r="N10" i="4"/>
  <c r="M9" i="4"/>
  <c r="K10" i="4"/>
  <c r="J9" i="4"/>
  <c r="D10" i="4"/>
  <c r="G10" i="4"/>
  <c r="J6" i="4"/>
  <c r="R6" i="4" l="1"/>
  <c r="Q8" i="4"/>
  <c r="Q6" i="4"/>
  <c r="P8" i="4"/>
  <c r="P6" i="4"/>
  <c r="O8" i="4"/>
  <c r="O6" i="4"/>
  <c r="N8" i="4"/>
  <c r="N6" i="4"/>
  <c r="L8" i="4"/>
  <c r="L6" i="4"/>
  <c r="K8" i="4"/>
  <c r="K6" i="4"/>
  <c r="I8" i="4" l="1"/>
  <c r="I6" i="4"/>
  <c r="H8" i="4"/>
  <c r="H6" i="4"/>
  <c r="C8" i="4"/>
  <c r="D9" i="4"/>
  <c r="D6" i="4"/>
  <c r="J8" i="4" l="1"/>
  <c r="R8" i="4"/>
  <c r="M8" i="4"/>
  <c r="F8" i="4"/>
  <c r="M6" i="4"/>
  <c r="F6" i="4"/>
  <c r="T10" i="4" l="1"/>
  <c r="R7" i="4"/>
  <c r="R5" i="4"/>
  <c r="P9" i="4"/>
  <c r="Q9" i="4"/>
  <c r="P7" i="4"/>
  <c r="Q7" i="4"/>
  <c r="P5" i="4"/>
  <c r="Q5" i="4"/>
  <c r="F5" i="4"/>
  <c r="E9" i="4"/>
  <c r="E7" i="4"/>
  <c r="E5" i="4"/>
  <c r="K7" i="4"/>
  <c r="L7" i="4"/>
  <c r="N7" i="4"/>
  <c r="O7" i="4"/>
  <c r="D7" i="4"/>
  <c r="G7" i="4"/>
  <c r="H7" i="4"/>
  <c r="I7" i="4"/>
  <c r="D5" i="4"/>
  <c r="G5" i="4"/>
  <c r="H5" i="4"/>
  <c r="I5" i="4"/>
  <c r="K5" i="4"/>
  <c r="L5" i="4"/>
  <c r="N5" i="4"/>
  <c r="O5" i="4"/>
  <c r="N9" i="4"/>
  <c r="O9" i="4"/>
  <c r="L9" i="4"/>
  <c r="K9" i="4"/>
  <c r="G9" i="4"/>
  <c r="H9" i="4"/>
  <c r="I9" i="4"/>
  <c r="F7" i="4" l="1"/>
  <c r="F9" i="4"/>
  <c r="M5" i="4" l="1"/>
  <c r="S6" i="4"/>
  <c r="T6" i="4" s="1"/>
  <c r="J5" i="4"/>
  <c r="M7" i="4"/>
  <c r="S8" i="4"/>
  <c r="T8" i="4" s="1"/>
  <c r="C9" i="4"/>
  <c r="S7" i="4" l="1"/>
  <c r="J7" i="4"/>
  <c r="S5" i="4"/>
  <c r="T7" i="4" l="1"/>
  <c r="S9" i="4"/>
  <c r="T5" i="4"/>
  <c r="T12" i="4" l="1"/>
  <c r="T9" i="4"/>
</calcChain>
</file>

<file path=xl/sharedStrings.xml><?xml version="1.0" encoding="utf-8"?>
<sst xmlns="http://schemas.openxmlformats.org/spreadsheetml/2006/main" count="35" uniqueCount="32">
  <si>
    <t>городское поселение Кондинское</t>
  </si>
  <si>
    <t>сельское поселение Половинка</t>
  </si>
  <si>
    <t>№ п/п</t>
  </si>
  <si>
    <t>количество баллов</t>
  </si>
  <si>
    <t>Доступность услуг для лиц с ограниченными возможностями здоровья</t>
  </si>
  <si>
    <t>2.1.</t>
  </si>
  <si>
    <t>1.1.</t>
  </si>
  <si>
    <t>1.</t>
  </si>
  <si>
    <t>Муниципальное учреждение культуры "Районный Учинский историко-этнографический музей"</t>
  </si>
  <si>
    <t xml:space="preserve">итого баллов  </t>
  </si>
  <si>
    <t>2.</t>
  </si>
  <si>
    <t>ВСЕГО  процент удовлетворенности:</t>
  </si>
  <si>
    <t>Итого:</t>
  </si>
  <si>
    <t>Муниципальное учреждение культуры "Районный краеведческий музей" им. Нины Степановны Цехновой</t>
  </si>
  <si>
    <t>Общий уровень удовлетворенности работой учреждения</t>
  </si>
  <si>
    <t>1. Критерий открытости и доступности информации об учреждении</t>
  </si>
  <si>
    <t>3. Критерий доброжелательности, вежливости, компетентности работников учреждения культуры</t>
  </si>
  <si>
    <t>4.  Критерий удовлетворенности качеством оказания услуг</t>
  </si>
  <si>
    <t>Наименование территории/учреждения</t>
  </si>
  <si>
    <t>Количество респондентов</t>
  </si>
  <si>
    <t xml:space="preserve">2. Критерий комфортности условий предоставлений услуг и доступности их получения </t>
  </si>
  <si>
    <t>Удовлетворены ли вы открытостью, полнотой и доступностью информации о деятельности учреждения, о предоставляемых услугах,  размещенной на информационных стендах  учреждения</t>
  </si>
  <si>
    <t>Удовлетворены ли вы открытостью, полнотой и доступностью информации о деятельности учреждения, о предоставляемых услугах,  размещенной на официальном сайте учреждения  культуры в сети «Интернет»</t>
  </si>
  <si>
    <t>Удовлетворены ли вы комфортностью  предоставления услуг и условиями пребывания в учреждении культуры</t>
  </si>
  <si>
    <t>Удовлетворены ли вы графиком работы учреждения культуры</t>
  </si>
  <si>
    <t>Удовлетворены ли вы доброжелательностью,  вежливостью сотрудников учреждения  культуры</t>
  </si>
  <si>
    <t>Удовлетворены ли вы  компетентностью  персонала учреждения  культуры</t>
  </si>
  <si>
    <t>Удовлетворены ли вы  качеством оказания услуг учреждением  культуры</t>
  </si>
  <si>
    <t xml:space="preserve">Удовлетворены ли вы количеством  услуг оказываемых учреждениями культуры </t>
  </si>
  <si>
    <t xml:space="preserve">Удовлетворены ли Вы организационными условиями предоставления услуг? 
(к организационным условиям предоставления услуг относятся: график  и режим работы учреждения; навигация внутри учреждения (наличие информационных табличек, указателей, сигнальных табло)). 
</t>
  </si>
  <si>
    <t>Готовы ли Вы рекомендовать данное учреждение родственникам и знакомым?</t>
  </si>
  <si>
    <t>Мониторинг удовлетворенности  граждан работой   учреждений   музейного  типа Кондинского района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</si>
</sst>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5" fillId="2" borderId="0" xfId="0" applyFont="1" applyFill="1"/>
    <xf numFmtId="4" fontId="8" fillId="2" borderId="1" xfId="0" applyNumberFormat="1" applyFont="1" applyFill="1" applyBorder="1" applyAlignment="1">
      <alignment horizontal="center" vertical="top"/>
    </xf>
    <xf numFmtId="0" fontId="8" fillId="2" borderId="0" xfId="0" applyFont="1" applyFill="1"/>
    <xf numFmtId="0" fontId="6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vertical="top"/>
    </xf>
    <xf numFmtId="0" fontId="7" fillId="2" borderId="0" xfId="0" applyFont="1" applyFill="1"/>
    <xf numFmtId="164" fontId="7" fillId="2" borderId="5" xfId="0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4" fontId="7" fillId="2" borderId="5" xfId="0" applyNumberFormat="1" applyFont="1" applyFill="1" applyBorder="1" applyAlignment="1">
      <alignment horizontal="center"/>
    </xf>
    <xf numFmtId="4" fontId="5" fillId="2" borderId="5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vertical="top"/>
    </xf>
    <xf numFmtId="0" fontId="4" fillId="2" borderId="0" xfId="0" applyFont="1" applyFill="1"/>
    <xf numFmtId="4" fontId="6" fillId="2" borderId="1" xfId="0" applyNumberFormat="1" applyFont="1" applyFill="1" applyBorder="1" applyAlignment="1">
      <alignment horizontal="center"/>
    </xf>
    <xf numFmtId="0" fontId="4" fillId="2" borderId="0" xfId="0" applyFont="1" applyFill="1" applyBorder="1"/>
    <xf numFmtId="4" fontId="4" fillId="2" borderId="0" xfId="0" applyNumberFormat="1" applyFont="1" applyFill="1"/>
    <xf numFmtId="0" fontId="2" fillId="2" borderId="0" xfId="0" applyFont="1" applyFill="1" applyBorder="1"/>
    <xf numFmtId="0" fontId="3" fillId="2" borderId="1" xfId="0" applyFont="1" applyFill="1" applyBorder="1" applyAlignment="1">
      <alignment vertical="center" textRotation="90" wrapText="1"/>
    </xf>
    <xf numFmtId="3" fontId="7" fillId="2" borderId="5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top" wrapText="1"/>
    </xf>
    <xf numFmtId="3" fontId="5" fillId="2" borderId="5" xfId="0" applyNumberFormat="1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/>
    </xf>
    <xf numFmtId="4" fontId="10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top" wrapText="1"/>
    </xf>
    <xf numFmtId="4" fontId="7" fillId="2" borderId="1" xfId="0" applyNumberFormat="1" applyFont="1" applyFill="1" applyBorder="1" applyAlignment="1">
      <alignment horizontal="center" vertical="top"/>
    </xf>
    <xf numFmtId="0" fontId="0" fillId="2" borderId="0" xfId="0" applyFont="1" applyFill="1" applyAlignment="1">
      <alignment vertical="top"/>
    </xf>
    <xf numFmtId="0" fontId="0" fillId="2" borderId="0" xfId="0" applyFont="1" applyFill="1" applyBorder="1"/>
    <xf numFmtId="0" fontId="0" fillId="2" borderId="0" xfId="0" applyFont="1" applyFill="1"/>
    <xf numFmtId="0" fontId="3" fillId="2" borderId="0" xfId="0" applyFont="1" applyFill="1" applyBorder="1" applyAlignment="1">
      <alignment horizont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4" fontId="7" fillId="2" borderId="6" xfId="0" applyNumberFormat="1" applyFont="1" applyFill="1" applyBorder="1" applyAlignment="1">
      <alignment horizontal="center"/>
    </xf>
    <xf numFmtId="4" fontId="8" fillId="2" borderId="4" xfId="0" applyNumberFormat="1" applyFont="1" applyFill="1" applyBorder="1" applyAlignment="1">
      <alignment horizontal="center"/>
    </xf>
    <xf numFmtId="4" fontId="8" fillId="2" borderId="5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top"/>
    </xf>
    <xf numFmtId="0" fontId="1" fillId="2" borderId="0" xfId="0" applyFont="1" applyFill="1" applyAlignment="1"/>
    <xf numFmtId="0" fontId="3" fillId="2" borderId="6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center"/>
    </xf>
    <xf numFmtId="4" fontId="7" fillId="2" borderId="5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40205/AppData/Local/Temp/Rar$DIa6024.15551.rartemp/&#1052;&#1091;&#1079;&#1077;&#1080;/&#1061;&#1086;&#1084;&#1103;&#1082;&#1086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зеи"/>
    </sheetNames>
    <sheetDataSet>
      <sheetData sheetId="0">
        <row r="6">
          <cell r="D6">
            <v>150</v>
          </cell>
        </row>
        <row r="21">
          <cell r="E21">
            <v>85.5</v>
          </cell>
        </row>
        <row r="46">
          <cell r="D46">
            <v>97.366666666666703</v>
          </cell>
          <cell r="E46">
            <v>95</v>
          </cell>
        </row>
        <row r="52">
          <cell r="D52">
            <v>90.733333333333306</v>
          </cell>
          <cell r="E52">
            <v>70.6666666666667</v>
          </cell>
        </row>
        <row r="61">
          <cell r="D61">
            <v>99.1666666666667</v>
          </cell>
          <cell r="E61">
            <v>87.8333333333333</v>
          </cell>
        </row>
        <row r="69">
          <cell r="D69">
            <v>98.1666666666667</v>
          </cell>
          <cell r="E69">
            <v>91.1666666666667</v>
          </cell>
        </row>
        <row r="78">
          <cell r="D78">
            <v>99</v>
          </cell>
          <cell r="E78">
            <v>87.1666666666667</v>
          </cell>
        </row>
        <row r="86">
          <cell r="D86">
            <v>95.8278145695364</v>
          </cell>
          <cell r="E86">
            <v>87.1666666666667</v>
          </cell>
        </row>
        <row r="95">
          <cell r="D95">
            <v>97.550335570469798</v>
          </cell>
          <cell r="E95">
            <v>91.8333333333333</v>
          </cell>
        </row>
        <row r="101">
          <cell r="D101">
            <v>98.389261744966404</v>
          </cell>
          <cell r="E101">
            <v>97.6666666666667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35"/>
  <sheetViews>
    <sheetView tabSelected="1" workbookViewId="0">
      <selection activeCell="A2" sqref="A2:T2"/>
    </sheetView>
  </sheetViews>
  <sheetFormatPr defaultRowHeight="15" x14ac:dyDescent="0.25"/>
  <cols>
    <col min="1" max="1" width="6.28515625" style="27" customWidth="1"/>
    <col min="2" max="2" width="50.140625" style="27" customWidth="1"/>
    <col min="3" max="3" width="8.28515625" style="29" customWidth="1"/>
    <col min="4" max="4" width="11.5703125" style="29" customWidth="1"/>
    <col min="5" max="5" width="15.140625" style="29" customWidth="1"/>
    <col min="6" max="6" width="9.28515625" style="29" customWidth="1"/>
    <col min="7" max="7" width="9.7109375" style="29" customWidth="1"/>
    <col min="8" max="8" width="9.28515625" style="29" customWidth="1"/>
    <col min="9" max="9" width="9" style="29" customWidth="1"/>
    <col min="10" max="10" width="8.42578125" style="29" customWidth="1"/>
    <col min="11" max="11" width="9.85546875" style="29" customWidth="1"/>
    <col min="12" max="13" width="9.140625" style="29" customWidth="1"/>
    <col min="14" max="14" width="10.42578125" style="29" customWidth="1"/>
    <col min="15" max="15" width="10.28515625" style="29" bestFit="1" customWidth="1"/>
    <col min="16" max="16" width="17.5703125" style="29" customWidth="1"/>
    <col min="17" max="17" width="8.7109375" style="29" customWidth="1"/>
    <col min="18" max="18" width="10.28515625" style="29" customWidth="1"/>
    <col min="19" max="19" width="12.5703125" style="29" customWidth="1"/>
    <col min="20" max="20" width="11.5703125" style="29" customWidth="1"/>
    <col min="21" max="16384" width="9.140625" style="29"/>
  </cols>
  <sheetData>
    <row r="1" spans="1:20" s="14" customFormat="1" x14ac:dyDescent="0.25">
      <c r="A1" s="13"/>
      <c r="B1" s="13"/>
    </row>
    <row r="2" spans="1:20" s="14" customFormat="1" ht="27" customHeight="1" thickBot="1" x14ac:dyDescent="0.35">
      <c r="A2" s="37" t="s">
        <v>31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0" s="14" customFormat="1" ht="75" customHeight="1" x14ac:dyDescent="0.25">
      <c r="A3" s="42" t="s">
        <v>2</v>
      </c>
      <c r="B3" s="44" t="s">
        <v>18</v>
      </c>
      <c r="C3" s="45" t="s">
        <v>19</v>
      </c>
      <c r="D3" s="39" t="s">
        <v>15</v>
      </c>
      <c r="E3" s="40"/>
      <c r="F3" s="41"/>
      <c r="G3" s="39" t="s">
        <v>20</v>
      </c>
      <c r="H3" s="40"/>
      <c r="I3" s="40"/>
      <c r="J3" s="41"/>
      <c r="K3" s="39" t="s">
        <v>16</v>
      </c>
      <c r="L3" s="40"/>
      <c r="M3" s="41"/>
      <c r="N3" s="47" t="s">
        <v>17</v>
      </c>
      <c r="O3" s="48"/>
      <c r="P3" s="48"/>
      <c r="Q3" s="48"/>
      <c r="R3" s="49"/>
      <c r="S3" s="44" t="s">
        <v>9</v>
      </c>
      <c r="T3" s="35" t="s">
        <v>14</v>
      </c>
    </row>
    <row r="4" spans="1:20" s="14" customFormat="1" ht="289.5" customHeight="1" x14ac:dyDescent="0.25">
      <c r="A4" s="43"/>
      <c r="B4" s="36"/>
      <c r="C4" s="46"/>
      <c r="D4" s="19" t="s">
        <v>21</v>
      </c>
      <c r="E4" s="19" t="s">
        <v>22</v>
      </c>
      <c r="F4" s="31" t="s">
        <v>3</v>
      </c>
      <c r="G4" s="31" t="s">
        <v>23</v>
      </c>
      <c r="H4" s="31" t="s">
        <v>24</v>
      </c>
      <c r="I4" s="31" t="s">
        <v>4</v>
      </c>
      <c r="J4" s="31" t="s">
        <v>3</v>
      </c>
      <c r="K4" s="31" t="s">
        <v>25</v>
      </c>
      <c r="L4" s="31" t="s">
        <v>26</v>
      </c>
      <c r="M4" s="31" t="s">
        <v>3</v>
      </c>
      <c r="N4" s="31" t="s">
        <v>27</v>
      </c>
      <c r="O4" s="31" t="s">
        <v>28</v>
      </c>
      <c r="P4" s="31" t="s">
        <v>29</v>
      </c>
      <c r="Q4" s="31" t="s">
        <v>30</v>
      </c>
      <c r="R4" s="31" t="s">
        <v>3</v>
      </c>
      <c r="S4" s="36"/>
      <c r="T4" s="36"/>
    </row>
    <row r="5" spans="1:20" s="3" customFormat="1" ht="18.75" x14ac:dyDescent="0.3">
      <c r="A5" s="5" t="s">
        <v>7</v>
      </c>
      <c r="B5" s="6" t="s">
        <v>0</v>
      </c>
      <c r="C5" s="20">
        <v>150</v>
      </c>
      <c r="D5" s="8">
        <f t="shared" ref="D5:T5" si="0">D6</f>
        <v>85.5</v>
      </c>
      <c r="E5" s="8">
        <f t="shared" si="0"/>
        <v>90.17</v>
      </c>
      <c r="F5" s="8">
        <f t="shared" si="0"/>
        <v>87.835000000000008</v>
      </c>
      <c r="G5" s="8">
        <f t="shared" si="0"/>
        <v>90.33</v>
      </c>
      <c r="H5" s="8">
        <f t="shared" si="0"/>
        <v>95</v>
      </c>
      <c r="I5" s="8">
        <f t="shared" si="0"/>
        <v>70.6666666666667</v>
      </c>
      <c r="J5" s="8">
        <f t="shared" si="0"/>
        <v>85.332222222222228</v>
      </c>
      <c r="K5" s="8">
        <f t="shared" si="0"/>
        <v>87.8333333333333</v>
      </c>
      <c r="L5" s="8">
        <f t="shared" si="0"/>
        <v>91.1666666666667</v>
      </c>
      <c r="M5" s="8">
        <f t="shared" si="0"/>
        <v>89.5</v>
      </c>
      <c r="N5" s="8">
        <f t="shared" si="0"/>
        <v>87.1666666666667</v>
      </c>
      <c r="O5" s="8">
        <f t="shared" si="0"/>
        <v>87.1666666666667</v>
      </c>
      <c r="P5" s="8">
        <f t="shared" si="0"/>
        <v>91.8333333333333</v>
      </c>
      <c r="Q5" s="8">
        <f t="shared" si="0"/>
        <v>97.6666666666667</v>
      </c>
      <c r="R5" s="8">
        <f>R6</f>
        <v>90.958333333333343</v>
      </c>
      <c r="S5" s="8">
        <f t="shared" si="0"/>
        <v>351.29055555555556</v>
      </c>
      <c r="T5" s="8">
        <f t="shared" si="0"/>
        <v>87.822638888888889</v>
      </c>
    </row>
    <row r="6" spans="1:20" s="1" customFormat="1" ht="48.75" customHeight="1" x14ac:dyDescent="0.25">
      <c r="A6" s="4" t="s">
        <v>6</v>
      </c>
      <c r="B6" s="21" t="s">
        <v>13</v>
      </c>
      <c r="C6" s="22">
        <v>150</v>
      </c>
      <c r="D6" s="23">
        <f>[1]музеи!$E$21</f>
        <v>85.5</v>
      </c>
      <c r="E6" s="23">
        <v>90.17</v>
      </c>
      <c r="F6" s="23">
        <f>(D6+E6)/2</f>
        <v>87.835000000000008</v>
      </c>
      <c r="G6" s="23">
        <v>90.33</v>
      </c>
      <c r="H6" s="23">
        <f>[1]музеи!$E$46</f>
        <v>95</v>
      </c>
      <c r="I6" s="23">
        <f>[1]музеи!$E$52</f>
        <v>70.6666666666667</v>
      </c>
      <c r="J6" s="23">
        <f>(I6+H6+G6)/3</f>
        <v>85.332222222222228</v>
      </c>
      <c r="K6" s="23">
        <f>[1]музеи!$E$61</f>
        <v>87.8333333333333</v>
      </c>
      <c r="L6" s="23">
        <f>[1]музеи!$E$69</f>
        <v>91.1666666666667</v>
      </c>
      <c r="M6" s="23">
        <f>(L6+K6)/2</f>
        <v>89.5</v>
      </c>
      <c r="N6" s="23">
        <f>[1]музеи!$E$78</f>
        <v>87.1666666666667</v>
      </c>
      <c r="O6" s="23">
        <f>[1]музеи!$E$86</f>
        <v>87.1666666666667</v>
      </c>
      <c r="P6" s="23">
        <f>[1]музеи!$E$95</f>
        <v>91.8333333333333</v>
      </c>
      <c r="Q6" s="23">
        <f>[1]музеи!$E$101</f>
        <v>97.6666666666667</v>
      </c>
      <c r="R6" s="23">
        <f>(O6+N6+P6+Q6)/4</f>
        <v>90.958333333333343</v>
      </c>
      <c r="S6" s="11">
        <f>R6+M6+J6+D6</f>
        <v>351.29055555555556</v>
      </c>
      <c r="T6" s="24">
        <f>S6/4</f>
        <v>87.822638888888889</v>
      </c>
    </row>
    <row r="7" spans="1:20" s="3" customFormat="1" ht="18.75" x14ac:dyDescent="0.3">
      <c r="A7" s="5" t="s">
        <v>10</v>
      </c>
      <c r="B7" s="6" t="s">
        <v>1</v>
      </c>
      <c r="C7" s="20"/>
      <c r="D7" s="10">
        <f t="shared" ref="D7:J7" si="1">D8</f>
        <v>97.27</v>
      </c>
      <c r="E7" s="10">
        <f t="shared" si="1"/>
        <v>93.33</v>
      </c>
      <c r="F7" s="10">
        <f t="shared" si="1"/>
        <v>95.3</v>
      </c>
      <c r="G7" s="10">
        <f t="shared" si="1"/>
        <v>97.53</v>
      </c>
      <c r="H7" s="10">
        <f t="shared" si="1"/>
        <v>97.366666666666703</v>
      </c>
      <c r="I7" s="10">
        <f t="shared" si="1"/>
        <v>90.733333333333306</v>
      </c>
      <c r="J7" s="10">
        <f t="shared" si="1"/>
        <v>95.21</v>
      </c>
      <c r="K7" s="10">
        <f t="shared" ref="K7" si="2">K8</f>
        <v>99.1666666666667</v>
      </c>
      <c r="L7" s="10">
        <f t="shared" ref="L7" si="3">L8</f>
        <v>98.1666666666667</v>
      </c>
      <c r="M7" s="10">
        <f t="shared" ref="M7" si="4">M8</f>
        <v>98.6666666666667</v>
      </c>
      <c r="N7" s="10">
        <f t="shared" ref="N7" si="5">N8</f>
        <v>99</v>
      </c>
      <c r="O7" s="10">
        <f t="shared" ref="O7:R7" si="6">O8</f>
        <v>95.8278145695364</v>
      </c>
      <c r="P7" s="10">
        <f t="shared" si="6"/>
        <v>97.550335570469798</v>
      </c>
      <c r="Q7" s="10">
        <f t="shared" si="6"/>
        <v>98.389261744966404</v>
      </c>
      <c r="R7" s="10">
        <f t="shared" si="6"/>
        <v>97.691852971243151</v>
      </c>
      <c r="S7" s="10">
        <f t="shared" ref="S7" si="7">S8</f>
        <v>388.83851963790983</v>
      </c>
      <c r="T7" s="10">
        <f t="shared" ref="T7" si="8">T8</f>
        <v>97.209629909477457</v>
      </c>
    </row>
    <row r="8" spans="1:20" s="1" customFormat="1" ht="47.25" x14ac:dyDescent="0.25">
      <c r="A8" s="4" t="s">
        <v>5</v>
      </c>
      <c r="B8" s="25" t="s">
        <v>8</v>
      </c>
      <c r="C8" s="22">
        <f>[1]музеи!$D$6</f>
        <v>150</v>
      </c>
      <c r="D8" s="15">
        <v>97.27</v>
      </c>
      <c r="E8" s="15">
        <v>93.33</v>
      </c>
      <c r="F8" s="23">
        <f>(D8+E8)/2</f>
        <v>95.3</v>
      </c>
      <c r="G8" s="15">
        <v>97.53</v>
      </c>
      <c r="H8" s="15">
        <f>[1]музеи!$D$46</f>
        <v>97.366666666666703</v>
      </c>
      <c r="I8" s="15">
        <f>[1]музеи!$D$52</f>
        <v>90.733333333333306</v>
      </c>
      <c r="J8" s="23">
        <f>(I8+H8+G8)/3</f>
        <v>95.21</v>
      </c>
      <c r="K8" s="15">
        <f>[1]музеи!$D$61</f>
        <v>99.1666666666667</v>
      </c>
      <c r="L8" s="15">
        <f>[1]музеи!$D$69</f>
        <v>98.1666666666667</v>
      </c>
      <c r="M8" s="23">
        <f>(L8+K8)/2</f>
        <v>98.6666666666667</v>
      </c>
      <c r="N8" s="15">
        <f>[1]музеи!$D$78</f>
        <v>99</v>
      </c>
      <c r="O8" s="15">
        <f>[1]музеи!$D$86</f>
        <v>95.8278145695364</v>
      </c>
      <c r="P8" s="15">
        <f>[1]музеи!$D$95</f>
        <v>97.550335570469798</v>
      </c>
      <c r="Q8" s="15">
        <f>[1]музеи!$D$101</f>
        <v>98.389261744966404</v>
      </c>
      <c r="R8" s="23">
        <f>(O8+N8+P8+Q8)/4</f>
        <v>97.691852971243151</v>
      </c>
      <c r="S8" s="11">
        <f>R8+M8+J8+D8</f>
        <v>388.83851963790983</v>
      </c>
      <c r="T8" s="24">
        <f>S8/4</f>
        <v>97.209629909477457</v>
      </c>
    </row>
    <row r="9" spans="1:20" s="7" customFormat="1" ht="20.25" customHeight="1" x14ac:dyDescent="0.3">
      <c r="A9" s="6"/>
      <c r="B9" s="6" t="s">
        <v>12</v>
      </c>
      <c r="C9" s="20">
        <f>C8+C6</f>
        <v>300</v>
      </c>
      <c r="D9" s="10">
        <f>(D8+D6)/2</f>
        <v>91.384999999999991</v>
      </c>
      <c r="E9" s="10">
        <f>(E8+E6)/2</f>
        <v>91.75</v>
      </c>
      <c r="F9" s="10">
        <f>(F8+F6)/2</f>
        <v>91.567499999999995</v>
      </c>
      <c r="G9" s="10">
        <f t="shared" ref="G9:I9" si="9">(G8+G6)/2</f>
        <v>93.93</v>
      </c>
      <c r="H9" s="10">
        <f t="shared" si="9"/>
        <v>96.183333333333351</v>
      </c>
      <c r="I9" s="10">
        <f t="shared" si="9"/>
        <v>80.7</v>
      </c>
      <c r="J9" s="10">
        <f>(G9+H9+I9)/3</f>
        <v>90.271111111111111</v>
      </c>
      <c r="K9" s="10">
        <f>(K8+K6)/2</f>
        <v>93.5</v>
      </c>
      <c r="L9" s="10">
        <f t="shared" ref="L9" si="10">(L8+L6)/2</f>
        <v>94.6666666666667</v>
      </c>
      <c r="M9" s="10">
        <f>(L9+K9)/2</f>
        <v>94.083333333333343</v>
      </c>
      <c r="N9" s="10">
        <f t="shared" ref="N9" si="11">(N8+N6)/2</f>
        <v>93.083333333333343</v>
      </c>
      <c r="O9" s="10">
        <f t="shared" ref="O9:Q9" si="12">(O8+O6)/2</f>
        <v>91.497240618101557</v>
      </c>
      <c r="P9" s="10">
        <f t="shared" si="12"/>
        <v>94.691834451901542</v>
      </c>
      <c r="Q9" s="10">
        <f t="shared" si="12"/>
        <v>98.027964205816545</v>
      </c>
      <c r="R9" s="10">
        <f>(O9+N9+P9+Q9)/4</f>
        <v>94.325093152288247</v>
      </c>
      <c r="S9" s="10">
        <f t="shared" ref="S9" si="13">(S8+S6)/2</f>
        <v>370.06453759673269</v>
      </c>
      <c r="T9" s="10">
        <f t="shared" ref="T9" si="14">(T8+T6)/2</f>
        <v>92.516134399183173</v>
      </c>
    </row>
    <row r="10" spans="1:20" s="3" customFormat="1" ht="27.75" customHeight="1" x14ac:dyDescent="0.3">
      <c r="A10" s="2"/>
      <c r="B10" s="26" t="s">
        <v>11</v>
      </c>
      <c r="C10" s="9"/>
      <c r="D10" s="32">
        <f>F9</f>
        <v>91.567499999999995</v>
      </c>
      <c r="E10" s="50"/>
      <c r="F10" s="51"/>
      <c r="G10" s="32">
        <f>J9</f>
        <v>90.271111111111111</v>
      </c>
      <c r="H10" s="33"/>
      <c r="I10" s="33"/>
      <c r="J10" s="34"/>
      <c r="K10" s="32">
        <f>M9</f>
        <v>94.083333333333343</v>
      </c>
      <c r="L10" s="33"/>
      <c r="M10" s="34"/>
      <c r="N10" s="32">
        <f>R9</f>
        <v>94.325093152288247</v>
      </c>
      <c r="O10" s="33"/>
      <c r="P10" s="33"/>
      <c r="Q10" s="33"/>
      <c r="R10" s="34"/>
      <c r="S10" s="12">
        <f>D10+G10+K10+N10</f>
        <v>370.24703759673264</v>
      </c>
      <c r="T10" s="12">
        <f>S10/4</f>
        <v>92.56175939918316</v>
      </c>
    </row>
    <row r="11" spans="1:20" s="14" customFormat="1" x14ac:dyDescent="0.25">
      <c r="A11" s="13"/>
      <c r="B11" s="13"/>
      <c r="C11" s="16"/>
      <c r="E11" s="17"/>
      <c r="H11" s="17"/>
      <c r="L11" s="17"/>
      <c r="S11" s="17"/>
    </row>
    <row r="12" spans="1:20" hidden="1" x14ac:dyDescent="0.25">
      <c r="C12" s="28"/>
      <c r="T12" s="29">
        <f>T10*C9</f>
        <v>27768.527819754949</v>
      </c>
    </row>
    <row r="13" spans="1:20" hidden="1" x14ac:dyDescent="0.25">
      <c r="C13" s="28"/>
    </row>
    <row r="14" spans="1:20" hidden="1" x14ac:dyDescent="0.25">
      <c r="C14" s="28"/>
      <c r="H14" s="30"/>
      <c r="I14" s="30"/>
      <c r="J14" s="30"/>
      <c r="K14" s="30"/>
      <c r="L14" s="30"/>
      <c r="M14" s="30"/>
      <c r="N14" s="30"/>
    </row>
    <row r="15" spans="1:20" hidden="1" x14ac:dyDescent="0.25">
      <c r="C15" s="18"/>
    </row>
    <row r="16" spans="1:20" x14ac:dyDescent="0.25">
      <c r="C16" s="18"/>
    </row>
    <row r="17" spans="3:3" x14ac:dyDescent="0.25">
      <c r="C17" s="18"/>
    </row>
    <row r="18" spans="3:3" x14ac:dyDescent="0.25">
      <c r="C18" s="28"/>
    </row>
    <row r="19" spans="3:3" x14ac:dyDescent="0.25">
      <c r="C19" s="28"/>
    </row>
    <row r="20" spans="3:3" x14ac:dyDescent="0.25">
      <c r="C20" s="28"/>
    </row>
    <row r="21" spans="3:3" x14ac:dyDescent="0.25">
      <c r="C21" s="18"/>
    </row>
    <row r="22" spans="3:3" x14ac:dyDescent="0.25">
      <c r="C22" s="18"/>
    </row>
    <row r="23" spans="3:3" x14ac:dyDescent="0.25">
      <c r="C23" s="18"/>
    </row>
    <row r="24" spans="3:3" x14ac:dyDescent="0.25">
      <c r="C24" s="28"/>
    </row>
    <row r="25" spans="3:3" x14ac:dyDescent="0.25">
      <c r="C25" s="18"/>
    </row>
    <row r="26" spans="3:3" x14ac:dyDescent="0.25">
      <c r="C26" s="18"/>
    </row>
    <row r="27" spans="3:3" x14ac:dyDescent="0.25">
      <c r="C27" s="18"/>
    </row>
    <row r="28" spans="3:3" x14ac:dyDescent="0.25">
      <c r="C28" s="18"/>
    </row>
    <row r="29" spans="3:3" x14ac:dyDescent="0.25">
      <c r="C29" s="28"/>
    </row>
    <row r="30" spans="3:3" x14ac:dyDescent="0.25">
      <c r="C30" s="28"/>
    </row>
    <row r="31" spans="3:3" x14ac:dyDescent="0.25">
      <c r="C31" s="18"/>
    </row>
    <row r="32" spans="3:3" x14ac:dyDescent="0.25">
      <c r="C32" s="18"/>
    </row>
    <row r="33" spans="3:3" x14ac:dyDescent="0.25">
      <c r="C33" s="18"/>
    </row>
    <row r="34" spans="3:3" x14ac:dyDescent="0.25">
      <c r="C34" s="28"/>
    </row>
    <row r="35" spans="3:3" x14ac:dyDescent="0.25">
      <c r="C35" s="28"/>
    </row>
  </sheetData>
  <mergeCells count="14">
    <mergeCell ref="G10:J10"/>
    <mergeCell ref="K10:M10"/>
    <mergeCell ref="N10:R10"/>
    <mergeCell ref="T3:T4"/>
    <mergeCell ref="A2:T2"/>
    <mergeCell ref="K3:M3"/>
    <mergeCell ref="A3:A4"/>
    <mergeCell ref="B3:B4"/>
    <mergeCell ref="C3:C4"/>
    <mergeCell ref="S3:S4"/>
    <mergeCell ref="G3:J3"/>
    <mergeCell ref="N3:R3"/>
    <mergeCell ref="D10:F10"/>
    <mergeCell ref="D3:F3"/>
  </mergeCells>
  <pageMargins left="0.51181102362204722" right="0.51181102362204722" top="0.55118110236220474" bottom="0.55118110236220474" header="0.31496062992125984" footer="0.31496062992125984"/>
  <pageSetup paperSize="9" scale="5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музеи</vt:lpstr>
      <vt:lpstr>музеи!_GoBack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2025-12-22T10:48:30Z</dcterms:modified>
</cp:coreProperties>
</file>