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'Лист1'!$A$1:$AS$93</definedName>
  </definedNames>
  <calcPr fullCalcOnLoad="1"/>
</workbook>
</file>

<file path=xl/comments1.xml><?xml version="1.0" encoding="utf-8"?>
<comments xmlns="http://schemas.openxmlformats.org/spreadsheetml/2006/main">
  <authors>
    <author>Смирнова</author>
  </authors>
  <commentList>
    <comment ref="AN71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N69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R69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R71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</commentList>
</comments>
</file>

<file path=xl/sharedStrings.xml><?xml version="1.0" encoding="utf-8"?>
<sst xmlns="http://schemas.openxmlformats.org/spreadsheetml/2006/main" count="534" uniqueCount="233">
  <si>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</si>
  <si>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</si>
  <si>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</si>
  <si>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</si>
  <si>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</si>
  <si>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</si>
  <si>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</si>
  <si>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</si>
  <si>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</si>
  <si>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</si>
  <si>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</si>
  <si>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</si>
  <si>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</si>
  <si>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</si>
  <si>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</si>
  <si>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</si>
  <si>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</si>
  <si>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</si>
  <si>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</si>
  <si>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</si>
  <si>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</si>
  <si>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</si>
  <si>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</si>
  <si>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</si>
  <si>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</si>
  <si>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</si>
  <si>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</si>
  <si>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</si>
  <si>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</si>
  <si>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</si>
  <si>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</si>
  <si>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</si>
  <si>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</si>
  <si>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</si>
  <si>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</si>
  <si>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</si>
  <si>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</si>
  <si>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</si>
  <si>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</si>
  <si>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</si>
  <si>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</si>
  <si>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</si>
  <si>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</si>
  <si>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</si>
  <si>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</si>
  <si>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</si>
  <si>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</si>
  <si>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</si>
  <si>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</si>
  <si>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</si>
  <si>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</si>
  <si>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</si>
  <si>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</si>
  <si>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</si>
  <si>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</si>
  <si>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</si>
  <si>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</si>
  <si>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</si>
  <si>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</si>
  <si>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</si>
  <si>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</si>
  <si>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</si>
  <si>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</si>
  <si>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</si>
  <si>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</si>
  <si>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</si>
  <si>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</si>
  <si>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</si>
  <si>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</si>
  <si>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</si>
  <si>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</si>
  <si>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</si>
  <si>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</si>
  <si>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</si>
  <si>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</si>
  <si>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</si>
  <si>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</si>
  <si>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</si>
  <si>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</si>
  <si>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</si>
  <si>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</si>
  <si>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</si>
  <si>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</si>
  <si>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</si>
  <si>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</si>
  <si>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</si>
  <si>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</si>
  <si>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</si>
  <si>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</si>
  <si>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</si>
  <si>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</si>
  <si>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</si>
  <si>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</si>
  <si>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</si>
  <si>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</si>
  <si>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</si>
  <si>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</si>
  <si>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</si>
  <si>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</si>
  <si>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</si>
  <si>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</si>
  <si>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</si>
  <si>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</si>
  <si>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</si>
  <si>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</si>
  <si>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</si>
  <si>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</si>
  <si>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</si>
  <si>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</si>
  <si>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</si>
  <si>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</si>
  <si>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</si>
  <si>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</si>
  <si>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</si>
  <si>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</si>
  <si>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</si>
  <si>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</si>
  <si>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</si>
  <si>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</si>
  <si>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</si>
  <si>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</si>
  <si>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</si>
  <si>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</si>
  <si>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</si>
  <si>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</si>
  <si>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</si>
  <si>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</si>
  <si>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</si>
  <si>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</si>
  <si>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</si>
  <si>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</si>
  <si>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</si>
  <si>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</si>
  <si>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</si>
  <si>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</si>
  <si>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</si>
  <si>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</si>
  <si>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</si>
  <si>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</si>
  <si>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</si>
  <si>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</si>
  <si>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</si>
  <si>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</si>
  <si>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</si>
  <si>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</si>
  <si>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</si>
  <si>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</si>
  <si>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</si>
  <si>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</si>
  <si>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</si>
  <si>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</si>
  <si>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</si>
  <si>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</si>
  <si>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</si>
  <si>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</si>
  <si>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</si>
  <si>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</si>
  <si>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</si>
  <si>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</si>
  <si>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</si>
  <si>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</si>
  <si>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</si>
  <si>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</si>
  <si>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</si>
  <si>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</si>
  <si>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</si>
  <si>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</si>
  <si>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</si>
  <si>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</si>
  <si>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</si>
  <si>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</si>
  <si>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</si>
  <si>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</si>
  <si>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</si>
  <si>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</si>
  <si>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</si>
  <si>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</si>
  <si>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</si>
  <si>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</si>
  <si>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</si>
  <si>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</si>
  <si>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</si>
  <si>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</si>
  <si>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</si>
  <si>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</si>
  <si>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</si>
  <si>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</si>
  <si>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</si>
  <si>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</si>
  <si>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</si>
  <si>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</si>
  <si>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</si>
  <si>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</si>
  <si>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</si>
  <si>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</si>
  <si>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</si>
  <si>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</si>
  <si>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</si>
  <si>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</si>
  <si>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</si>
  <si>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</si>
  <si>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</si>
  <si>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</si>
  <si>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</si>
  <si>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</si>
  <si>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</si>
  <si>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</si>
  <si>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</si>
  <si>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</si>
  <si>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</si>
  <si>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</si>
  <si>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</si>
  <si>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</si>
  <si>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</si>
  <si>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</si>
  <si>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</si>
  <si>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</si>
  <si>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</si>
  <si>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</si>
  <si>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</si>
  <si>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</si>
  <si>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</si>
  <si>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</si>
  <si>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</si>
  <si>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</si>
  <si>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</si>
  <si>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</si>
  <si>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Раздел: Демография</t>
  </si>
  <si>
    <t>Раздел: Труд и занятость населения</t>
  </si>
  <si>
    <t>январь-март 2023 года</t>
  </si>
  <si>
    <t>январь-март 2024 года</t>
  </si>
  <si>
    <t>Темп роста  января-марта 2024 года к январю-марту 2023 года, %</t>
  </si>
  <si>
    <t>социально-экономического развития сельского поселения Болчары за январь-март 2024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</si>
</sst>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87" fontId="6" fillId="32" borderId="10" xfId="6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87" fontId="6" fillId="34" borderId="10" xfId="60" applyNumberFormat="1" applyFont="1" applyFill="1" applyBorder="1" applyAlignment="1">
      <alignment horizontal="left" vertical="center"/>
    </xf>
    <xf numFmtId="187" fontId="6" fillId="34" borderId="10" xfId="6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87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4"/>
  <sheetViews>
    <sheetView tabSelected="1" zoomScale="110" zoomScaleNormal="110" zoomScaleSheetLayoutView="75" zoomScalePageLayoutView="75" workbookViewId="0" topLeftCell="A1">
      <pane ySplit="4" topLeftCell="A62" activePane="bottomLeft" state="frozen"/>
      <selection pane="topLeft" activeCell="B1" sqref="B1"/>
      <selection pane="bottomLeft" activeCell="AX4" sqref="AX4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59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0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77" hidden="1" customWidth="1"/>
    <col min="15" max="15" width="12.125" style="1" hidden="1" customWidth="1"/>
    <col min="16" max="17" width="11.75390625" style="1" hidden="1" customWidth="1"/>
    <col min="18" max="18" width="11.75390625" style="77" hidden="1" customWidth="1"/>
    <col min="19" max="20" width="11.75390625" style="1" hidden="1" customWidth="1"/>
    <col min="21" max="21" width="17.625" style="1" hidden="1" customWidth="1"/>
    <col min="22" max="22" width="12.125" style="77" hidden="1" customWidth="1"/>
    <col min="23" max="23" width="12.125" style="1" hidden="1" customWidth="1"/>
    <col min="24" max="25" width="12.00390625" style="1" hidden="1" customWidth="1"/>
    <col min="26" max="26" width="11.75390625" style="81" hidden="1" customWidth="1"/>
    <col min="27" max="27" width="12.375" style="1" hidden="1" customWidth="1"/>
    <col min="28" max="28" width="11.75390625" style="82" hidden="1" customWidth="1"/>
    <col min="29" max="29" width="15.25390625" style="1" hidden="1" customWidth="1"/>
    <col min="30" max="30" width="11.75390625" style="82" hidden="1" customWidth="1"/>
    <col min="31" max="31" width="11.75390625" style="1" hidden="1" customWidth="1"/>
    <col min="32" max="32" width="11.75390625" style="82" hidden="1" customWidth="1"/>
    <col min="33" max="33" width="15.25390625" style="1" hidden="1" customWidth="1"/>
    <col min="34" max="34" width="11.75390625" style="82" hidden="1" customWidth="1"/>
    <col min="35" max="35" width="11.375" style="1" hidden="1" customWidth="1"/>
    <col min="36" max="36" width="11.75390625" style="82" hidden="1" customWidth="1"/>
    <col min="37" max="37" width="16.00390625" style="1" hidden="1" customWidth="1"/>
    <col min="38" max="38" width="11.75390625" style="82" hidden="1" customWidth="1"/>
    <col min="39" max="39" width="11.375" style="1" hidden="1" customWidth="1"/>
    <col min="40" max="40" width="11.75390625" style="82" customWidth="1"/>
    <col min="41" max="41" width="16.375" style="1" hidden="1" customWidth="1"/>
    <col min="42" max="42" width="11.75390625" style="82" hidden="1" customWidth="1"/>
    <col min="43" max="43" width="11.375" style="1" hidden="1" customWidth="1"/>
    <col min="44" max="44" width="11.75390625" style="82" customWidth="1"/>
    <col min="45" max="45" width="16.25390625" style="1" customWidth="1"/>
    <col min="46" max="16384" width="9.125" style="1" customWidth="1"/>
  </cols>
  <sheetData>
    <row r="1" spans="2:45" s="6" customFormat="1" ht="15.75">
      <c r="B1" s="106" t="s">
        <v>60</v>
      </c>
      <c r="C1" s="106"/>
      <c r="D1" s="107"/>
      <c r="E1" s="107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63"/>
      <c r="AM1" s="63"/>
      <c r="AN1" s="63"/>
      <c r="AO1" s="63"/>
      <c r="AP1" s="63"/>
      <c r="AQ1" s="63"/>
      <c r="AR1" s="63"/>
      <c r="AS1" s="63"/>
    </row>
    <row r="2" spans="2:45" s="6" customFormat="1" ht="15">
      <c r="B2" s="109" t="s">
        <v>232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</row>
    <row r="3" spans="2:44" s="6" customFormat="1" ht="14.25">
      <c r="B3" s="7"/>
      <c r="C3" s="54"/>
      <c r="D3" s="7"/>
      <c r="E3" s="7"/>
      <c r="H3" s="28"/>
      <c r="I3" s="7"/>
      <c r="N3" s="71"/>
      <c r="R3" s="11"/>
      <c r="V3" s="11"/>
      <c r="Z3" s="80"/>
      <c r="AB3" s="7"/>
      <c r="AD3" s="7"/>
      <c r="AF3" s="7"/>
      <c r="AH3" s="7"/>
      <c r="AJ3" s="28"/>
      <c r="AL3" s="7"/>
      <c r="AN3" s="28"/>
      <c r="AP3" s="7"/>
      <c r="AR3" s="28"/>
    </row>
    <row r="4" spans="1:45" s="11" customFormat="1" ht="126.75" customHeight="1">
      <c r="A4" s="8" t="s">
        <v>82</v>
      </c>
      <c r="B4" s="9" t="s">
        <v>0</v>
      </c>
      <c r="C4" s="55" t="s">
        <v>59</v>
      </c>
      <c r="D4" s="10" t="s">
        <v>80</v>
      </c>
      <c r="E4" s="10" t="s">
        <v>137</v>
      </c>
      <c r="F4" s="10" t="s">
        <v>136</v>
      </c>
      <c r="G4" s="10" t="s">
        <v>138</v>
      </c>
      <c r="H4" s="31" t="s">
        <v>146</v>
      </c>
      <c r="I4" s="10" t="s">
        <v>147</v>
      </c>
      <c r="J4" s="31" t="s">
        <v>150</v>
      </c>
      <c r="K4" s="10" t="s">
        <v>139</v>
      </c>
      <c r="L4" s="31" t="s">
        <v>148</v>
      </c>
      <c r="M4" s="69" t="s">
        <v>165</v>
      </c>
      <c r="N4" s="72" t="s">
        <v>153</v>
      </c>
      <c r="O4" s="43" t="s">
        <v>149</v>
      </c>
      <c r="P4" s="31" t="s">
        <v>152</v>
      </c>
      <c r="Q4" s="69" t="s">
        <v>168</v>
      </c>
      <c r="R4" s="72" t="s">
        <v>159</v>
      </c>
      <c r="S4" s="70" t="s">
        <v>167</v>
      </c>
      <c r="T4" s="31" t="s">
        <v>160</v>
      </c>
      <c r="U4" s="70" t="s">
        <v>166</v>
      </c>
      <c r="V4" s="72" t="s">
        <v>170</v>
      </c>
      <c r="W4" s="70" t="s">
        <v>167</v>
      </c>
      <c r="X4" s="31" t="s">
        <v>169</v>
      </c>
      <c r="Y4" s="70" t="s">
        <v>172</v>
      </c>
      <c r="Z4" s="85">
        <v>2017</v>
      </c>
      <c r="AA4" s="70" t="s">
        <v>179</v>
      </c>
      <c r="AB4" s="31" t="s">
        <v>173</v>
      </c>
      <c r="AC4" s="70" t="s">
        <v>178</v>
      </c>
      <c r="AD4" s="85">
        <v>2018</v>
      </c>
      <c r="AE4" s="70" t="s">
        <v>177</v>
      </c>
      <c r="AF4" s="31" t="s">
        <v>174</v>
      </c>
      <c r="AG4" s="70" t="s">
        <v>176</v>
      </c>
      <c r="AH4" s="85">
        <v>2019</v>
      </c>
      <c r="AI4" s="70" t="s">
        <v>175</v>
      </c>
      <c r="AJ4" s="31" t="s">
        <v>180</v>
      </c>
      <c r="AK4" s="70" t="s">
        <v>181</v>
      </c>
      <c r="AL4" s="85">
        <v>2020</v>
      </c>
      <c r="AM4" s="70" t="s">
        <v>175</v>
      </c>
      <c r="AN4" s="31" t="s">
        <v>229</v>
      </c>
      <c r="AO4" s="70" t="s">
        <v>182</v>
      </c>
      <c r="AP4" s="85">
        <v>2021</v>
      </c>
      <c r="AQ4" s="70" t="s">
        <v>183</v>
      </c>
      <c r="AR4" s="31" t="s">
        <v>230</v>
      </c>
      <c r="AS4" s="70" t="s">
        <v>231</v>
      </c>
    </row>
    <row r="5" spans="1:45" s="11" customFormat="1" ht="20.25" customHeight="1">
      <c r="A5" s="12" t="s">
        <v>83</v>
      </c>
      <c r="B5" s="47" t="s">
        <v>227</v>
      </c>
      <c r="C5" s="47"/>
      <c r="D5" s="10"/>
      <c r="E5" s="10"/>
      <c r="F5" s="10"/>
      <c r="G5" s="13"/>
      <c r="H5" s="10"/>
      <c r="I5" s="10"/>
      <c r="J5" s="50"/>
      <c r="K5" s="13"/>
      <c r="L5" s="34"/>
      <c r="M5" s="34"/>
      <c r="N5" s="73"/>
      <c r="O5" s="35"/>
      <c r="P5" s="32"/>
      <c r="Q5" s="34"/>
      <c r="R5" s="73"/>
      <c r="S5" s="64"/>
      <c r="T5" s="32"/>
      <c r="U5" s="13"/>
      <c r="V5" s="73"/>
      <c r="W5" s="64"/>
      <c r="X5" s="64"/>
      <c r="Y5" s="13"/>
      <c r="Z5" s="34"/>
      <c r="AA5" s="64"/>
      <c r="AB5" s="64"/>
      <c r="AC5" s="13"/>
      <c r="AD5" s="64"/>
      <c r="AE5" s="13"/>
      <c r="AF5" s="64"/>
      <c r="AG5" s="13"/>
      <c r="AH5" s="64"/>
      <c r="AI5" s="13"/>
      <c r="AJ5" s="64"/>
      <c r="AK5" s="13"/>
      <c r="AL5" s="64"/>
      <c r="AM5" s="13"/>
      <c r="AN5" s="64"/>
      <c r="AO5" s="13"/>
      <c r="AP5" s="64"/>
      <c r="AQ5" s="13"/>
      <c r="AR5" s="64"/>
      <c r="AS5" s="13"/>
    </row>
    <row r="6" spans="1:45" s="11" customFormat="1" ht="33.75" customHeight="1">
      <c r="A6" s="65" t="s">
        <v>85</v>
      </c>
      <c r="B6" s="14" t="s">
        <v>140</v>
      </c>
      <c r="C6" s="56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3">
        <v>33.1</v>
      </c>
      <c r="I6" s="15">
        <f>H6/D6*100</f>
        <v>97.92899408284025</v>
      </c>
      <c r="J6" s="37">
        <v>32.851</v>
      </c>
      <c r="K6" s="17">
        <f>J6/F6*100</f>
        <v>99.2477341389728</v>
      </c>
      <c r="L6" s="37">
        <v>32.6</v>
      </c>
      <c r="M6" s="52">
        <f>L6/H6*100</f>
        <v>98.48942598187311</v>
      </c>
      <c r="N6" s="73">
        <v>32.3</v>
      </c>
      <c r="O6" s="51">
        <f>N6/J6*100</f>
        <v>98.32272990167726</v>
      </c>
      <c r="P6" s="37">
        <v>32</v>
      </c>
      <c r="Q6" s="52">
        <f>P6/L6*100</f>
        <v>98.15950920245399</v>
      </c>
      <c r="R6" s="73">
        <v>31.85</v>
      </c>
      <c r="S6" s="17">
        <f>R6/N6*100</f>
        <v>98.60681114551085</v>
      </c>
      <c r="T6" s="37">
        <v>31.828</v>
      </c>
      <c r="U6" s="17">
        <f>T6/P6*100</f>
        <v>99.46249999999999</v>
      </c>
      <c r="V6" s="73">
        <v>31.281</v>
      </c>
      <c r="W6" s="17">
        <f>V6/R6*100</f>
        <v>98.21350078492935</v>
      </c>
      <c r="X6" s="37">
        <v>31.52</v>
      </c>
      <c r="Y6" s="17">
        <f>X6/T6*100</f>
        <v>99.03229860500188</v>
      </c>
      <c r="Z6" s="86">
        <v>30.981</v>
      </c>
      <c r="AA6" s="17">
        <f>Z6/V6*100</f>
        <v>99.04095137623479</v>
      </c>
      <c r="AB6" s="37">
        <v>30.897</v>
      </c>
      <c r="AC6" s="17">
        <f>AB6/X6*100</f>
        <v>98.0234771573604</v>
      </c>
      <c r="AD6" s="87">
        <v>30.88</v>
      </c>
      <c r="AE6" s="17">
        <f>AD6/Z6*100</f>
        <v>99.67399373809754</v>
      </c>
      <c r="AF6" s="37">
        <v>30.762</v>
      </c>
      <c r="AG6" s="17">
        <f>AF6/AB6*100</f>
        <v>99.56306437518207</v>
      </c>
      <c r="AH6" s="93">
        <v>30.82</v>
      </c>
      <c r="AI6" s="17">
        <f>AH6/AD6*100</f>
        <v>99.80569948186529</v>
      </c>
      <c r="AJ6" s="37">
        <v>30.704</v>
      </c>
      <c r="AK6" s="17">
        <f>AJ6/AF6*100</f>
        <v>99.81145569208763</v>
      </c>
      <c r="AL6" s="86">
        <v>30.665</v>
      </c>
      <c r="AM6" s="17">
        <f>AL6/AH6*100</f>
        <v>99.49707981829981</v>
      </c>
      <c r="AN6" s="37">
        <v>2.583</v>
      </c>
      <c r="AO6" s="17"/>
      <c r="AP6" s="86"/>
      <c r="AQ6" s="17"/>
      <c r="AR6" s="37">
        <v>2.538</v>
      </c>
      <c r="AS6" s="17">
        <f>AR6/AN6*100</f>
        <v>98.25783972125434</v>
      </c>
    </row>
    <row r="7" spans="1:45" s="11" customFormat="1" ht="18.75" customHeight="1">
      <c r="A7" s="65" t="s">
        <v>86</v>
      </c>
      <c r="B7" s="16" t="s">
        <v>141</v>
      </c>
      <c r="C7" s="56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3">
        <v>-0.002</v>
      </c>
      <c r="I7" s="15" t="s">
        <v>66</v>
      </c>
      <c r="J7" s="36">
        <v>0.03</v>
      </c>
      <c r="K7" s="17">
        <f>J7/F7*100</f>
        <v>50</v>
      </c>
      <c r="L7" s="38">
        <v>0.01</v>
      </c>
      <c r="M7" s="52">
        <f>-L7/H7*10</f>
        <v>50</v>
      </c>
      <c r="N7" s="76">
        <v>0.025</v>
      </c>
      <c r="O7" s="51">
        <f aca="true" t="shared" si="0" ref="O7:O40">N7/J7*100</f>
        <v>83.33333333333334</v>
      </c>
      <c r="P7" s="38">
        <v>-0.034</v>
      </c>
      <c r="Q7" s="52">
        <f>-P7/L7*10</f>
        <v>34</v>
      </c>
      <c r="R7" s="76">
        <v>-0.005</v>
      </c>
      <c r="S7" s="17" t="s">
        <v>66</v>
      </c>
      <c r="T7" s="38">
        <f>11/1000</f>
        <v>0.011</v>
      </c>
      <c r="U7" s="17" t="s">
        <v>66</v>
      </c>
      <c r="V7" s="74">
        <v>0.037</v>
      </c>
      <c r="W7" s="17" t="s">
        <v>66</v>
      </c>
      <c r="X7" s="38">
        <v>-0.015</v>
      </c>
      <c r="Y7" s="17" t="s">
        <v>66</v>
      </c>
      <c r="Z7" s="91">
        <v>-0.02</v>
      </c>
      <c r="AA7" s="17" t="s">
        <v>66</v>
      </c>
      <c r="AB7" s="38">
        <v>-0.048</v>
      </c>
      <c r="AC7" s="17" t="s">
        <v>66</v>
      </c>
      <c r="AD7" s="88">
        <v>-0.053</v>
      </c>
      <c r="AE7" s="17" t="s">
        <v>66</v>
      </c>
      <c r="AF7" s="38">
        <v>-0.042</v>
      </c>
      <c r="AG7" s="17" t="s">
        <v>66</v>
      </c>
      <c r="AH7" s="95">
        <v>-0.044</v>
      </c>
      <c r="AI7" s="17" t="s">
        <v>66</v>
      </c>
      <c r="AJ7" s="38">
        <v>-0.056</v>
      </c>
      <c r="AK7" s="17" t="s">
        <v>66</v>
      </c>
      <c r="AL7" s="91">
        <v>-0.098</v>
      </c>
      <c r="AM7" s="17" t="s">
        <v>66</v>
      </c>
      <c r="AN7" s="38">
        <v>-0.005</v>
      </c>
      <c r="AO7" s="17"/>
      <c r="AP7" s="91"/>
      <c r="AQ7" s="17"/>
      <c r="AR7" s="38">
        <v>-0.002</v>
      </c>
      <c r="AS7" s="17" t="s">
        <v>66</v>
      </c>
    </row>
    <row r="8" spans="1:45" s="11" customFormat="1" ht="20.25" customHeight="1">
      <c r="A8" s="65" t="s">
        <v>87</v>
      </c>
      <c r="B8" s="16" t="s">
        <v>51</v>
      </c>
      <c r="C8" s="56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3">
        <v>0.014</v>
      </c>
      <c r="I8" s="15">
        <f aca="true" t="shared" si="1" ref="I8:I17">H8/D8*100</f>
        <v>175</v>
      </c>
      <c r="J8" s="36">
        <v>-0.028</v>
      </c>
      <c r="K8" s="17" t="s">
        <v>66</v>
      </c>
      <c r="L8" s="38">
        <v>0.013</v>
      </c>
      <c r="M8" s="52">
        <f>-L8/H8*10</f>
        <v>-9.285714285714285</v>
      </c>
      <c r="N8" s="76">
        <v>-0.044</v>
      </c>
      <c r="O8" s="51" t="s">
        <v>66</v>
      </c>
      <c r="P8" s="38">
        <v>-0.024</v>
      </c>
      <c r="Q8" s="52">
        <f>-P8/L8*10</f>
        <v>18.461538461538463</v>
      </c>
      <c r="R8" s="76">
        <v>-0.477</v>
      </c>
      <c r="S8" s="17" t="s">
        <v>66</v>
      </c>
      <c r="T8" s="38">
        <f>192/1000</f>
        <v>0.192</v>
      </c>
      <c r="U8" s="17" t="s">
        <v>66</v>
      </c>
      <c r="V8" s="75">
        <v>-0.388</v>
      </c>
      <c r="W8" s="17" t="s">
        <v>66</v>
      </c>
      <c r="X8" s="38">
        <v>0.279</v>
      </c>
      <c r="Y8" s="17" t="s">
        <v>66</v>
      </c>
      <c r="Z8" s="91">
        <v>-0.256</v>
      </c>
      <c r="AA8" s="17" t="s">
        <v>66</v>
      </c>
      <c r="AB8" s="38">
        <v>-0.066</v>
      </c>
      <c r="AC8" s="17" t="s">
        <v>66</v>
      </c>
      <c r="AD8" s="88">
        <v>-0.12</v>
      </c>
      <c r="AE8" s="17" t="s">
        <v>66</v>
      </c>
      <c r="AF8" s="38">
        <v>0.009</v>
      </c>
      <c r="AG8" s="17" t="s">
        <v>66</v>
      </c>
      <c r="AH8" s="95">
        <v>0.085</v>
      </c>
      <c r="AI8" s="17" t="s">
        <v>66</v>
      </c>
      <c r="AJ8" s="38" t="s">
        <v>171</v>
      </c>
      <c r="AK8" s="17" t="s">
        <v>66</v>
      </c>
      <c r="AL8" s="91" t="s">
        <v>171</v>
      </c>
      <c r="AM8" s="17" t="s">
        <v>66</v>
      </c>
      <c r="AN8" s="38">
        <v>0</v>
      </c>
      <c r="AO8" s="17"/>
      <c r="AP8" s="91"/>
      <c r="AQ8" s="17"/>
      <c r="AR8" s="38">
        <v>0</v>
      </c>
      <c r="AS8" s="17" t="s">
        <v>66</v>
      </c>
    </row>
    <row r="9" spans="1:45" s="11" customFormat="1" ht="20.25" customHeight="1">
      <c r="A9" s="66" t="s">
        <v>84</v>
      </c>
      <c r="B9" s="45" t="s">
        <v>228</v>
      </c>
      <c r="C9" s="45"/>
      <c r="D9" s="10"/>
      <c r="E9" s="10"/>
      <c r="F9" s="10"/>
      <c r="G9" s="26"/>
      <c r="H9" s="33"/>
      <c r="I9" s="15"/>
      <c r="J9" s="36"/>
      <c r="K9" s="17"/>
      <c r="L9" s="32"/>
      <c r="M9" s="52"/>
      <c r="N9" s="73"/>
      <c r="O9" s="51"/>
      <c r="P9" s="32"/>
      <c r="Q9" s="52"/>
      <c r="R9" s="74"/>
      <c r="S9" s="17"/>
      <c r="T9" s="32"/>
      <c r="U9" s="17"/>
      <c r="V9" s="74"/>
      <c r="W9" s="17"/>
      <c r="X9" s="32"/>
      <c r="Y9" s="17"/>
      <c r="Z9" s="87"/>
      <c r="AA9" s="17"/>
      <c r="AB9" s="32"/>
      <c r="AC9" s="17"/>
      <c r="AD9" s="86"/>
      <c r="AE9" s="17"/>
      <c r="AF9" s="32"/>
      <c r="AG9" s="17"/>
      <c r="AH9" s="95"/>
      <c r="AI9" s="17"/>
      <c r="AJ9" s="32"/>
      <c r="AK9" s="17"/>
      <c r="AL9" s="91"/>
      <c r="AM9" s="17"/>
      <c r="AN9" s="32"/>
      <c r="AO9" s="17"/>
      <c r="AP9" s="91"/>
      <c r="AQ9" s="17"/>
      <c r="AR9" s="32"/>
      <c r="AS9" s="17"/>
    </row>
    <row r="10" spans="1:45" s="11" customFormat="1" ht="45" customHeight="1">
      <c r="A10" s="65" t="s">
        <v>88</v>
      </c>
      <c r="B10" s="14" t="s">
        <v>43</v>
      </c>
      <c r="C10" s="55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44">
        <v>11</v>
      </c>
      <c r="I10" s="15">
        <f t="shared" si="1"/>
        <v>92.43697478991596</v>
      </c>
      <c r="J10" s="32">
        <v>11.315</v>
      </c>
      <c r="K10" s="17">
        <f aca="true" t="shared" si="2" ref="K10:K17">J10/F10*100</f>
        <v>101.02678571428572</v>
      </c>
      <c r="L10" s="32">
        <v>11</v>
      </c>
      <c r="M10" s="52">
        <f aca="true" t="shared" si="3" ref="M10:M17">L10/H10*100</f>
        <v>100</v>
      </c>
      <c r="N10" s="73">
        <v>11.25</v>
      </c>
      <c r="O10" s="51">
        <f t="shared" si="0"/>
        <v>99.42554131683606</v>
      </c>
      <c r="P10" s="32">
        <v>11.4</v>
      </c>
      <c r="Q10" s="52">
        <f aca="true" t="shared" si="4" ref="Q10:Q17">P10/L10*100</f>
        <v>103.63636363636364</v>
      </c>
      <c r="R10" s="74">
        <v>13.585</v>
      </c>
      <c r="S10" s="17">
        <f>R10/N10*100</f>
        <v>120.75555555555557</v>
      </c>
      <c r="T10" s="32">
        <v>12.718</v>
      </c>
      <c r="U10" s="17">
        <f>T10/P10*100</f>
        <v>111.56140350877193</v>
      </c>
      <c r="V10" s="74">
        <v>10.886</v>
      </c>
      <c r="W10" s="17">
        <f aca="true" t="shared" si="5" ref="W10:W17">V10/R10*100</f>
        <v>80.13249907986749</v>
      </c>
      <c r="X10" s="32"/>
      <c r="Y10" s="17">
        <f aca="true" t="shared" si="6" ref="Y10:Y17">X10/T10*100</f>
        <v>0</v>
      </c>
      <c r="Z10" s="87">
        <v>12.605</v>
      </c>
      <c r="AA10" s="17">
        <f aca="true" t="shared" si="7" ref="AA10:AA17">Z10/V10*100</f>
        <v>115.79092412272645</v>
      </c>
      <c r="AB10" s="32"/>
      <c r="AC10" s="17" t="s">
        <v>66</v>
      </c>
      <c r="AD10" s="87">
        <v>12.8</v>
      </c>
      <c r="AE10" s="17">
        <f aca="true" t="shared" si="8" ref="AE10:AE17">AD10/Z10*100</f>
        <v>101.54700515668387</v>
      </c>
      <c r="AF10" s="32" t="s">
        <v>66</v>
      </c>
      <c r="AG10" s="17" t="s">
        <v>66</v>
      </c>
      <c r="AH10" s="94">
        <v>12.027</v>
      </c>
      <c r="AI10" s="17">
        <f aca="true" t="shared" si="9" ref="AI10:AI17">AH10/AD10*100</f>
        <v>93.96093749999999</v>
      </c>
      <c r="AJ10" s="32" t="s">
        <v>66</v>
      </c>
      <c r="AK10" s="17" t="s">
        <v>66</v>
      </c>
      <c r="AL10" s="87">
        <v>13.6</v>
      </c>
      <c r="AM10" s="17">
        <f aca="true" t="shared" si="10" ref="AM10:AM17">AL10/AH10*100</f>
        <v>113.07890579529392</v>
      </c>
      <c r="AN10" s="32">
        <v>1.509</v>
      </c>
      <c r="AO10" s="17" t="s">
        <v>66</v>
      </c>
      <c r="AP10" s="87">
        <v>12.4</v>
      </c>
      <c r="AQ10" s="17">
        <f aca="true" t="shared" si="11" ref="AQ10:AQ17">AP10/AL10*100</f>
        <v>91.1764705882353</v>
      </c>
      <c r="AR10" s="37">
        <v>1.506</v>
      </c>
      <c r="AS10" s="17" t="s">
        <v>66</v>
      </c>
    </row>
    <row r="11" spans="1:45" s="11" customFormat="1" ht="62.25" customHeight="1">
      <c r="A11" s="65" t="s">
        <v>89</v>
      </c>
      <c r="B11" s="14" t="s">
        <v>44</v>
      </c>
      <c r="C11" s="55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44">
        <v>9.078</v>
      </c>
      <c r="I11" s="15">
        <f t="shared" si="1"/>
        <v>100.86666666666666</v>
      </c>
      <c r="J11" s="32">
        <v>9.191</v>
      </c>
      <c r="K11" s="17">
        <f t="shared" si="2"/>
        <v>100.33842794759826</v>
      </c>
      <c r="L11" s="32">
        <v>9.11</v>
      </c>
      <c r="M11" s="52">
        <f t="shared" si="3"/>
        <v>100.35250055078211</v>
      </c>
      <c r="N11" s="73">
        <v>9.3</v>
      </c>
      <c r="O11" s="51">
        <f t="shared" si="0"/>
        <v>101.18594277010118</v>
      </c>
      <c r="P11" s="32">
        <v>9.45</v>
      </c>
      <c r="Q11" s="52">
        <f t="shared" si="4"/>
        <v>103.73216245883646</v>
      </c>
      <c r="R11" s="74">
        <v>9.307</v>
      </c>
      <c r="S11" s="17">
        <f aca="true" t="shared" si="12" ref="S11:S41">R11/N11*100</f>
        <v>100.0752688172043</v>
      </c>
      <c r="T11" s="32">
        <f>9016/1000</f>
        <v>9.016</v>
      </c>
      <c r="U11" s="17">
        <f aca="true" t="shared" si="13" ref="U11:U43">T11/P11*100</f>
        <v>95.40740740740742</v>
      </c>
      <c r="V11" s="74">
        <v>8.936</v>
      </c>
      <c r="W11" s="17">
        <f t="shared" si="5"/>
        <v>96.01375308907274</v>
      </c>
      <c r="X11" s="32">
        <v>8.63</v>
      </c>
      <c r="Y11" s="17">
        <f t="shared" si="6"/>
        <v>95.71872227151731</v>
      </c>
      <c r="Z11" s="87">
        <v>9.3</v>
      </c>
      <c r="AA11" s="17">
        <f t="shared" si="7"/>
        <v>104.07341092211281</v>
      </c>
      <c r="AB11" s="37">
        <v>9.6</v>
      </c>
      <c r="AC11" s="17">
        <f>AB11/X11*100</f>
        <v>111.23986095017379</v>
      </c>
      <c r="AD11" s="87">
        <v>9.6</v>
      </c>
      <c r="AE11" s="17">
        <f t="shared" si="8"/>
        <v>103.2258064516129</v>
      </c>
      <c r="AF11" s="37">
        <v>10.138</v>
      </c>
      <c r="AG11" s="17">
        <f>AF11/AB11*100</f>
        <v>105.60416666666667</v>
      </c>
      <c r="AH11" s="94">
        <v>10.187</v>
      </c>
      <c r="AI11" s="17">
        <f t="shared" si="9"/>
        <v>106.11458333333333</v>
      </c>
      <c r="AJ11" s="37">
        <v>10.698</v>
      </c>
      <c r="AK11" s="17">
        <f aca="true" t="shared" si="14" ref="AK11:AK17">AJ11/AF11*100</f>
        <v>105.5237719471296</v>
      </c>
      <c r="AL11" s="87">
        <v>10.591</v>
      </c>
      <c r="AM11" s="17">
        <f t="shared" si="10"/>
        <v>103.96583881417494</v>
      </c>
      <c r="AN11" s="37">
        <v>0.31</v>
      </c>
      <c r="AO11" s="17">
        <f aca="true" t="shared" si="15" ref="AO11:AO17">AN11/AJ11*100</f>
        <v>2.8977378949336323</v>
      </c>
      <c r="AP11" s="87">
        <v>10.201</v>
      </c>
      <c r="AQ11" s="17">
        <f t="shared" si="11"/>
        <v>96.31762817486546</v>
      </c>
      <c r="AR11" s="37">
        <v>0.306</v>
      </c>
      <c r="AS11" s="17">
        <f aca="true" t="shared" si="16" ref="AS11:AS17">AR11/AN11*100</f>
        <v>98.70967741935483</v>
      </c>
    </row>
    <row r="12" spans="1:45" s="11" customFormat="1" ht="60.75" customHeight="1">
      <c r="A12" s="65" t="s">
        <v>90</v>
      </c>
      <c r="B12" s="14" t="s">
        <v>68</v>
      </c>
      <c r="C12" s="55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62">
        <v>1.482</v>
      </c>
      <c r="I12" s="15">
        <f>H12/D12*100</f>
        <v>113.91237509607994</v>
      </c>
      <c r="J12" s="36">
        <v>2.982</v>
      </c>
      <c r="K12" s="17">
        <f t="shared" si="2"/>
        <v>103.57763112191734</v>
      </c>
      <c r="L12" s="38">
        <v>1.312</v>
      </c>
      <c r="M12" s="52">
        <f t="shared" si="3"/>
        <v>88.52901484480432</v>
      </c>
      <c r="N12" s="76">
        <v>2.676</v>
      </c>
      <c r="O12" s="51">
        <f t="shared" si="0"/>
        <v>89.738430583501</v>
      </c>
      <c r="P12" s="38">
        <v>1.259</v>
      </c>
      <c r="Q12" s="52">
        <f t="shared" si="4"/>
        <v>95.96036585365853</v>
      </c>
      <c r="R12" s="76">
        <v>2.66</v>
      </c>
      <c r="S12" s="17">
        <f t="shared" si="12"/>
        <v>99.40209267563527</v>
      </c>
      <c r="T12" s="38">
        <f>1592/1000</f>
        <v>1.592</v>
      </c>
      <c r="U12" s="17">
        <f t="shared" si="13"/>
        <v>126.44956314535347</v>
      </c>
      <c r="V12" s="76">
        <v>3.109</v>
      </c>
      <c r="W12" s="17">
        <f t="shared" si="5"/>
        <v>116.87969924812029</v>
      </c>
      <c r="X12" s="38">
        <v>1.401</v>
      </c>
      <c r="Y12" s="17">
        <f t="shared" si="6"/>
        <v>88.00251256281408</v>
      </c>
      <c r="Z12" s="88">
        <v>2.977</v>
      </c>
      <c r="AA12" s="17">
        <f t="shared" si="7"/>
        <v>95.75426182052107</v>
      </c>
      <c r="AB12" s="38">
        <v>1.305</v>
      </c>
      <c r="AC12" s="17">
        <f aca="true" t="shared" si="17" ref="AC12:AC17">AB12/X12*100</f>
        <v>93.14775160599571</v>
      </c>
      <c r="AD12" s="88">
        <v>2.917</v>
      </c>
      <c r="AE12" s="17">
        <f t="shared" si="8"/>
        <v>97.98454820288882</v>
      </c>
      <c r="AF12" s="38">
        <v>1.403</v>
      </c>
      <c r="AG12" s="17">
        <f aca="true" t="shared" si="18" ref="AG12:AG17">AF12/AB12*100</f>
        <v>107.50957854406131</v>
      </c>
      <c r="AH12" s="96">
        <v>2.943</v>
      </c>
      <c r="AI12" s="17">
        <f t="shared" si="9"/>
        <v>100.89132670551936</v>
      </c>
      <c r="AJ12" s="38">
        <v>1.247</v>
      </c>
      <c r="AK12" s="17">
        <f t="shared" si="14"/>
        <v>88.88096935138988</v>
      </c>
      <c r="AL12" s="88">
        <v>2.879</v>
      </c>
      <c r="AM12" s="17">
        <f t="shared" si="10"/>
        <v>97.82534828406388</v>
      </c>
      <c r="AN12" s="38">
        <v>0.019</v>
      </c>
      <c r="AO12" s="17">
        <f t="shared" si="15"/>
        <v>1.523656776263031</v>
      </c>
      <c r="AP12" s="88">
        <v>3.453</v>
      </c>
      <c r="AQ12" s="17">
        <f t="shared" si="11"/>
        <v>119.93747829107329</v>
      </c>
      <c r="AR12" s="38">
        <v>0.019</v>
      </c>
      <c r="AS12" s="17">
        <f t="shared" si="16"/>
        <v>100</v>
      </c>
    </row>
    <row r="13" spans="1:45" s="11" customFormat="1" ht="30">
      <c r="A13" s="65" t="s">
        <v>91</v>
      </c>
      <c r="B13" s="14" t="s">
        <v>67</v>
      </c>
      <c r="C13" s="55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62">
        <v>0.357</v>
      </c>
      <c r="I13" s="15">
        <f t="shared" si="1"/>
        <v>77.4403470715835</v>
      </c>
      <c r="J13" s="36">
        <v>0.355</v>
      </c>
      <c r="K13" s="17">
        <f t="shared" si="2"/>
        <v>91.49484536082474</v>
      </c>
      <c r="L13" s="38">
        <v>0.271</v>
      </c>
      <c r="M13" s="52">
        <f t="shared" si="3"/>
        <v>75.91036414565828</v>
      </c>
      <c r="N13" s="73">
        <v>0.298</v>
      </c>
      <c r="O13" s="51">
        <f t="shared" si="0"/>
        <v>83.94366197183099</v>
      </c>
      <c r="P13" s="38">
        <v>0.246</v>
      </c>
      <c r="Q13" s="52">
        <f t="shared" si="4"/>
        <v>90.77490774907749</v>
      </c>
      <c r="R13" s="76">
        <v>0.293</v>
      </c>
      <c r="S13" s="17">
        <f t="shared" si="12"/>
        <v>98.3221476510067</v>
      </c>
      <c r="T13" s="38">
        <f>287/1000</f>
        <v>0.287</v>
      </c>
      <c r="U13" s="17">
        <f t="shared" si="13"/>
        <v>116.66666666666666</v>
      </c>
      <c r="V13" s="76">
        <v>0.289</v>
      </c>
      <c r="W13" s="17">
        <f t="shared" si="5"/>
        <v>98.63481228668942</v>
      </c>
      <c r="X13" s="38">
        <v>0.282</v>
      </c>
      <c r="Y13" s="17">
        <f t="shared" si="6"/>
        <v>98.25783972125436</v>
      </c>
      <c r="Z13" s="91">
        <v>0.287</v>
      </c>
      <c r="AA13" s="17">
        <f t="shared" si="7"/>
        <v>99.30795847750865</v>
      </c>
      <c r="AB13" s="38">
        <v>0.278</v>
      </c>
      <c r="AC13" s="17">
        <f t="shared" si="17"/>
        <v>98.58156028368796</v>
      </c>
      <c r="AD13" s="88">
        <v>0.332</v>
      </c>
      <c r="AE13" s="17">
        <f t="shared" si="8"/>
        <v>115.6794425087108</v>
      </c>
      <c r="AF13" s="38">
        <v>0.395</v>
      </c>
      <c r="AG13" s="17">
        <f t="shared" si="18"/>
        <v>142.0863309352518</v>
      </c>
      <c r="AH13" s="95">
        <v>0.383</v>
      </c>
      <c r="AI13" s="17">
        <f t="shared" si="9"/>
        <v>115.36144578313252</v>
      </c>
      <c r="AJ13" s="38">
        <v>0.744</v>
      </c>
      <c r="AK13" s="17">
        <f t="shared" si="14"/>
        <v>188.35443037974682</v>
      </c>
      <c r="AL13" s="91">
        <v>1.093</v>
      </c>
      <c r="AM13" s="17">
        <f t="shared" si="10"/>
        <v>285.37859007832895</v>
      </c>
      <c r="AN13" s="38">
        <v>0.015</v>
      </c>
      <c r="AO13" s="17">
        <f t="shared" si="15"/>
        <v>2.0161290322580645</v>
      </c>
      <c r="AP13" s="91">
        <v>0.373</v>
      </c>
      <c r="AQ13" s="17">
        <f t="shared" si="11"/>
        <v>34.12625800548948</v>
      </c>
      <c r="AR13" s="38">
        <v>0.018</v>
      </c>
      <c r="AS13" s="17">
        <f t="shared" si="16"/>
        <v>120</v>
      </c>
    </row>
    <row r="14" spans="1:45" s="11" customFormat="1" ht="30" customHeight="1">
      <c r="A14" s="65" t="s">
        <v>92</v>
      </c>
      <c r="B14" s="14" t="s">
        <v>164</v>
      </c>
      <c r="C14" s="55" t="s">
        <v>4</v>
      </c>
      <c r="D14" s="10">
        <v>2.16</v>
      </c>
      <c r="E14" s="10" t="s">
        <v>66</v>
      </c>
      <c r="F14" s="10">
        <v>1.83</v>
      </c>
      <c r="G14" s="17" t="e">
        <f>F14/#REF!*100</f>
        <v>#REF!</v>
      </c>
      <c r="H14" s="62">
        <v>1.68</v>
      </c>
      <c r="I14" s="10" t="s">
        <v>66</v>
      </c>
      <c r="J14" s="36">
        <v>1.67</v>
      </c>
      <c r="K14" s="17">
        <f t="shared" si="2"/>
        <v>91.25683060109289</v>
      </c>
      <c r="L14" s="32">
        <v>1.28</v>
      </c>
      <c r="M14" s="52">
        <f t="shared" si="3"/>
        <v>76.1904761904762</v>
      </c>
      <c r="N14" s="73">
        <v>1.4</v>
      </c>
      <c r="O14" s="51">
        <f t="shared" si="0"/>
        <v>83.8323353293413</v>
      </c>
      <c r="P14" s="32">
        <v>1.16</v>
      </c>
      <c r="Q14" s="52">
        <f t="shared" si="4"/>
        <v>90.62499999999999</v>
      </c>
      <c r="R14" s="73">
        <v>1.38</v>
      </c>
      <c r="S14" s="17">
        <f t="shared" si="12"/>
        <v>98.57142857142857</v>
      </c>
      <c r="T14" s="32">
        <v>1.35</v>
      </c>
      <c r="U14" s="17">
        <f t="shared" si="13"/>
        <v>116.3793103448276</v>
      </c>
      <c r="V14" s="73">
        <v>1.55</v>
      </c>
      <c r="W14" s="17">
        <f t="shared" si="5"/>
        <v>112.31884057971016</v>
      </c>
      <c r="X14" s="32">
        <v>1.51</v>
      </c>
      <c r="Y14" s="17">
        <f t="shared" si="6"/>
        <v>111.85185185185185</v>
      </c>
      <c r="Z14" s="91">
        <v>1.54</v>
      </c>
      <c r="AA14" s="17">
        <f t="shared" si="7"/>
        <v>99.35483870967742</v>
      </c>
      <c r="AB14" s="32">
        <v>1.6</v>
      </c>
      <c r="AC14" s="17">
        <f>AB14/X14*100</f>
        <v>105.96026490066225</v>
      </c>
      <c r="AD14" s="86">
        <v>1.91</v>
      </c>
      <c r="AE14" s="17">
        <f t="shared" si="8"/>
        <v>124.02597402597402</v>
      </c>
      <c r="AF14" s="32">
        <v>2.21</v>
      </c>
      <c r="AG14" s="17">
        <f t="shared" si="18"/>
        <v>138.125</v>
      </c>
      <c r="AH14" s="95">
        <v>2.15</v>
      </c>
      <c r="AI14" s="17">
        <f t="shared" si="9"/>
        <v>112.565445026178</v>
      </c>
      <c r="AJ14" s="32">
        <v>4.28</v>
      </c>
      <c r="AK14" s="17">
        <f t="shared" si="14"/>
        <v>193.66515837104075</v>
      </c>
      <c r="AL14" s="91">
        <v>6.28</v>
      </c>
      <c r="AM14" s="17">
        <f t="shared" si="10"/>
        <v>292.093023255814</v>
      </c>
      <c r="AN14" s="32">
        <v>0.94</v>
      </c>
      <c r="AO14" s="17">
        <f t="shared" si="15"/>
        <v>21.962616822429904</v>
      </c>
      <c r="AP14" s="91">
        <v>2.14</v>
      </c>
      <c r="AQ14" s="17">
        <f t="shared" si="11"/>
        <v>34.07643312101911</v>
      </c>
      <c r="AR14" s="32">
        <v>1.01</v>
      </c>
      <c r="AS14" s="17">
        <f t="shared" si="16"/>
        <v>107.4468085106383</v>
      </c>
    </row>
    <row r="15" spans="1:45" s="11" customFormat="1" ht="20.25" customHeight="1">
      <c r="A15" s="65" t="s">
        <v>122</v>
      </c>
      <c r="B15" s="14" t="s">
        <v>123</v>
      </c>
      <c r="C15" s="55" t="s">
        <v>45</v>
      </c>
      <c r="D15" s="26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36">
        <f>H16+H17</f>
        <v>0.999</v>
      </c>
      <c r="I15" s="15">
        <f t="shared" si="1"/>
        <v>93.0167597765363</v>
      </c>
      <c r="J15" s="36">
        <f>J16+J17</f>
        <v>1.937</v>
      </c>
      <c r="K15" s="17">
        <f t="shared" si="2"/>
        <v>74.44273635664874</v>
      </c>
      <c r="L15" s="38">
        <f>L16+L17</f>
        <v>1.6460000000000001</v>
      </c>
      <c r="M15" s="52">
        <f>L15/H15*100</f>
        <v>164.76476476476478</v>
      </c>
      <c r="N15" s="76">
        <f>N16+N17</f>
        <v>2.496</v>
      </c>
      <c r="O15" s="51">
        <f t="shared" si="0"/>
        <v>128.85906040268455</v>
      </c>
      <c r="P15" s="38">
        <f>P16+P17</f>
        <v>1.2169999999999999</v>
      </c>
      <c r="Q15" s="52">
        <f t="shared" si="4"/>
        <v>73.93681652490885</v>
      </c>
      <c r="R15" s="76">
        <f>SUM(R16:R17)</f>
        <v>2.224</v>
      </c>
      <c r="S15" s="17">
        <f t="shared" si="12"/>
        <v>89.1025641025641</v>
      </c>
      <c r="T15" s="38">
        <v>1.231</v>
      </c>
      <c r="U15" s="17">
        <f t="shared" si="13"/>
        <v>101.15036976170914</v>
      </c>
      <c r="V15" s="76">
        <v>2.65</v>
      </c>
      <c r="W15" s="17">
        <f t="shared" si="5"/>
        <v>119.1546762589928</v>
      </c>
      <c r="X15" s="38">
        <f>SUM(X16:X17)</f>
        <v>0.972</v>
      </c>
      <c r="Y15" s="17">
        <f t="shared" si="6"/>
        <v>78.96019496344434</v>
      </c>
      <c r="Z15" s="88">
        <f>Z16+Z17</f>
        <v>2.303</v>
      </c>
      <c r="AA15" s="17">
        <f t="shared" si="7"/>
        <v>86.9056603773585</v>
      </c>
      <c r="AB15" s="38">
        <f>AB16+AB17</f>
        <v>0.909</v>
      </c>
      <c r="AC15" s="17">
        <f t="shared" si="17"/>
        <v>93.51851851851852</v>
      </c>
      <c r="AD15" s="88">
        <f>AD16+AD17</f>
        <v>2.221</v>
      </c>
      <c r="AE15" s="17">
        <f t="shared" si="8"/>
        <v>96.43942683456362</v>
      </c>
      <c r="AF15" s="38">
        <f>AF16+AF17</f>
        <v>0.932</v>
      </c>
      <c r="AG15" s="17">
        <f t="shared" si="18"/>
        <v>102.53025302530254</v>
      </c>
      <c r="AH15" s="96">
        <f>AH16+AH17</f>
        <v>2.055</v>
      </c>
      <c r="AI15" s="17">
        <f t="shared" si="9"/>
        <v>92.5258892390815</v>
      </c>
      <c r="AJ15" s="38">
        <f>AJ16+AJ17</f>
        <v>0.49</v>
      </c>
      <c r="AK15" s="17">
        <f t="shared" si="14"/>
        <v>52.57510729613733</v>
      </c>
      <c r="AL15" s="88">
        <f>AL16+AL17</f>
        <v>1.2249999999999999</v>
      </c>
      <c r="AM15" s="17">
        <f t="shared" si="10"/>
        <v>59.61070559610705</v>
      </c>
      <c r="AN15" s="38">
        <v>0.005</v>
      </c>
      <c r="AO15" s="17">
        <f t="shared" si="15"/>
        <v>1.0204081632653061</v>
      </c>
      <c r="AP15" s="88">
        <f>AP16+AP17</f>
        <v>2.1679999999999997</v>
      </c>
      <c r="AQ15" s="17">
        <f t="shared" si="11"/>
        <v>176.9795918367347</v>
      </c>
      <c r="AR15" s="38">
        <f>AR16+AR17</f>
        <v>0</v>
      </c>
      <c r="AS15" s="17">
        <f t="shared" si="16"/>
        <v>0</v>
      </c>
    </row>
    <row r="16" spans="1:45" s="11" customFormat="1" ht="16.5" customHeight="1">
      <c r="A16" s="65" t="s">
        <v>124</v>
      </c>
      <c r="B16" s="14" t="s">
        <v>125</v>
      </c>
      <c r="C16" s="55"/>
      <c r="D16" s="61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36">
        <v>0.076</v>
      </c>
      <c r="I16" s="15">
        <f t="shared" si="1"/>
        <v>69.0909090909091</v>
      </c>
      <c r="J16" s="36">
        <v>0.276</v>
      </c>
      <c r="K16" s="17">
        <f t="shared" si="2"/>
        <v>129.5774647887324</v>
      </c>
      <c r="L16" s="38">
        <v>0.165</v>
      </c>
      <c r="M16" s="52">
        <f t="shared" si="3"/>
        <v>217.10526315789474</v>
      </c>
      <c r="N16" s="76">
        <v>0.271</v>
      </c>
      <c r="O16" s="51">
        <f t="shared" si="0"/>
        <v>98.18840579710145</v>
      </c>
      <c r="P16" s="38">
        <v>0.075</v>
      </c>
      <c r="Q16" s="52">
        <f t="shared" si="4"/>
        <v>45.45454545454545</v>
      </c>
      <c r="R16" s="76">
        <v>0.192</v>
      </c>
      <c r="S16" s="17">
        <f t="shared" si="12"/>
        <v>70.84870848708486</v>
      </c>
      <c r="T16" s="38">
        <f>80/1000</f>
        <v>0.08</v>
      </c>
      <c r="U16" s="17">
        <f t="shared" si="13"/>
        <v>106.66666666666667</v>
      </c>
      <c r="V16" s="73">
        <v>0.14</v>
      </c>
      <c r="W16" s="17">
        <f t="shared" si="5"/>
        <v>72.91666666666667</v>
      </c>
      <c r="X16" s="38">
        <v>0.065</v>
      </c>
      <c r="Y16" s="17">
        <f t="shared" si="6"/>
        <v>81.25</v>
      </c>
      <c r="Z16" s="86">
        <v>0.139</v>
      </c>
      <c r="AA16" s="17">
        <f t="shared" si="7"/>
        <v>99.28571428571429</v>
      </c>
      <c r="AB16" s="38">
        <v>0.034</v>
      </c>
      <c r="AC16" s="17">
        <f t="shared" si="17"/>
        <v>52.307692307692314</v>
      </c>
      <c r="AD16" s="86">
        <v>0.073</v>
      </c>
      <c r="AE16" s="17">
        <f t="shared" si="8"/>
        <v>52.51798561151079</v>
      </c>
      <c r="AF16" s="38">
        <v>0.022</v>
      </c>
      <c r="AG16" s="17">
        <f t="shared" si="18"/>
        <v>64.70588235294117</v>
      </c>
      <c r="AH16" s="96">
        <v>0.085</v>
      </c>
      <c r="AI16" s="17">
        <f t="shared" si="9"/>
        <v>116.43835616438358</v>
      </c>
      <c r="AJ16" s="38">
        <v>0.044</v>
      </c>
      <c r="AK16" s="17">
        <f t="shared" si="14"/>
        <v>200</v>
      </c>
      <c r="AL16" s="88">
        <v>0.095</v>
      </c>
      <c r="AM16" s="17">
        <f t="shared" si="10"/>
        <v>111.76470588235294</v>
      </c>
      <c r="AN16" s="38">
        <v>0.005</v>
      </c>
      <c r="AO16" s="17">
        <f t="shared" si="15"/>
        <v>11.363636363636365</v>
      </c>
      <c r="AP16" s="88">
        <v>0.11</v>
      </c>
      <c r="AQ16" s="17">
        <f t="shared" si="11"/>
        <v>115.78947368421053</v>
      </c>
      <c r="AR16" s="38">
        <v>0</v>
      </c>
      <c r="AS16" s="17">
        <f t="shared" si="16"/>
        <v>0</v>
      </c>
    </row>
    <row r="17" spans="1:45" s="11" customFormat="1" ht="17.25" customHeight="1">
      <c r="A17" s="65" t="s">
        <v>126</v>
      </c>
      <c r="B17" s="14" t="s">
        <v>127</v>
      </c>
      <c r="C17" s="55"/>
      <c r="D17" s="26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36">
        <v>0.923</v>
      </c>
      <c r="I17" s="15">
        <f t="shared" si="1"/>
        <v>95.74688796680498</v>
      </c>
      <c r="J17" s="36">
        <v>1.661</v>
      </c>
      <c r="K17" s="17">
        <f t="shared" si="2"/>
        <v>69.52699874424447</v>
      </c>
      <c r="L17" s="38">
        <v>1.481</v>
      </c>
      <c r="M17" s="52">
        <f t="shared" si="3"/>
        <v>160.45503791982665</v>
      </c>
      <c r="N17" s="76">
        <v>2.225</v>
      </c>
      <c r="O17" s="51">
        <f t="shared" si="0"/>
        <v>133.95544852498494</v>
      </c>
      <c r="P17" s="38">
        <v>1.142</v>
      </c>
      <c r="Q17" s="52">
        <f t="shared" si="4"/>
        <v>77.11006076975015</v>
      </c>
      <c r="R17" s="76">
        <v>2.032</v>
      </c>
      <c r="S17" s="17">
        <f t="shared" si="12"/>
        <v>91.32584269662921</v>
      </c>
      <c r="T17" s="38">
        <f>1151/1000</f>
        <v>1.151</v>
      </c>
      <c r="U17" s="17">
        <f t="shared" si="13"/>
        <v>100.78809106830124</v>
      </c>
      <c r="V17" s="73">
        <v>2.51</v>
      </c>
      <c r="W17" s="17">
        <f t="shared" si="5"/>
        <v>123.52362204724407</v>
      </c>
      <c r="X17" s="38">
        <v>0.907</v>
      </c>
      <c r="Y17" s="17">
        <f t="shared" si="6"/>
        <v>78.8010425716768</v>
      </c>
      <c r="Z17" s="88">
        <v>2.164</v>
      </c>
      <c r="AA17" s="17">
        <f t="shared" si="7"/>
        <v>86.21513944223109</v>
      </c>
      <c r="AB17" s="38">
        <v>0.875</v>
      </c>
      <c r="AC17" s="17">
        <f t="shared" si="17"/>
        <v>96.47188533627342</v>
      </c>
      <c r="AD17" s="88">
        <v>2.148</v>
      </c>
      <c r="AE17" s="17">
        <f t="shared" si="8"/>
        <v>99.26062846580407</v>
      </c>
      <c r="AF17" s="38">
        <v>0.91</v>
      </c>
      <c r="AG17" s="17">
        <f t="shared" si="18"/>
        <v>104</v>
      </c>
      <c r="AH17" s="96">
        <v>1.97</v>
      </c>
      <c r="AI17" s="17">
        <f t="shared" si="9"/>
        <v>91.71322160148975</v>
      </c>
      <c r="AJ17" s="38">
        <v>0.446</v>
      </c>
      <c r="AK17" s="17">
        <f t="shared" si="14"/>
        <v>49.01098901098901</v>
      </c>
      <c r="AL17" s="88">
        <v>1.13</v>
      </c>
      <c r="AM17" s="17">
        <f t="shared" si="10"/>
        <v>57.36040609137055</v>
      </c>
      <c r="AN17" s="38">
        <v>0</v>
      </c>
      <c r="AO17" s="17">
        <f t="shared" si="15"/>
        <v>0</v>
      </c>
      <c r="AP17" s="88">
        <v>2.058</v>
      </c>
      <c r="AQ17" s="17">
        <f t="shared" si="11"/>
        <v>182.12389380530973</v>
      </c>
      <c r="AR17" s="38">
        <v>0</v>
      </c>
      <c r="AS17" s="17" t="e">
        <f t="shared" si="16"/>
        <v>#DIV/0!</v>
      </c>
    </row>
    <row r="18" spans="1:45" s="11" customFormat="1" ht="30" customHeight="1">
      <c r="A18" s="66" t="s">
        <v>191</v>
      </c>
      <c r="B18" s="46" t="s">
        <v>5</v>
      </c>
      <c r="C18" s="46"/>
      <c r="D18" s="10"/>
      <c r="E18" s="10"/>
      <c r="F18" s="10"/>
      <c r="G18" s="26"/>
      <c r="H18" s="33"/>
      <c r="I18" s="10"/>
      <c r="J18" s="36"/>
      <c r="K18" s="17"/>
      <c r="L18" s="32"/>
      <c r="M18" s="52"/>
      <c r="N18" s="73"/>
      <c r="O18" s="51"/>
      <c r="P18" s="32"/>
      <c r="Q18" s="52"/>
      <c r="R18" s="74"/>
      <c r="S18" s="17"/>
      <c r="T18" s="32"/>
      <c r="U18" s="17"/>
      <c r="V18" s="74"/>
      <c r="W18" s="17"/>
      <c r="X18" s="32"/>
      <c r="Y18" s="17"/>
      <c r="Z18" s="87"/>
      <c r="AA18" s="17"/>
      <c r="AB18" s="32"/>
      <c r="AC18" s="17"/>
      <c r="AD18" s="86"/>
      <c r="AE18" s="17"/>
      <c r="AF18" s="32"/>
      <c r="AG18" s="17"/>
      <c r="AH18" s="93"/>
      <c r="AI18" s="17"/>
      <c r="AJ18" s="32"/>
      <c r="AK18" s="17"/>
      <c r="AL18" s="91"/>
      <c r="AM18" s="17"/>
      <c r="AN18" s="32"/>
      <c r="AO18" s="17"/>
      <c r="AP18" s="91"/>
      <c r="AQ18" s="17"/>
      <c r="AR18" s="32"/>
      <c r="AS18" s="17"/>
    </row>
    <row r="19" spans="1:45" s="11" customFormat="1" ht="18" customHeight="1">
      <c r="A19" s="65" t="s">
        <v>192</v>
      </c>
      <c r="B19" s="16" t="s">
        <v>6</v>
      </c>
      <c r="C19" s="56" t="s">
        <v>7</v>
      </c>
      <c r="D19" s="10">
        <v>109</v>
      </c>
      <c r="E19" s="15" t="e">
        <f>D19/#REF!*100</f>
        <v>#REF!</v>
      </c>
      <c r="F19" s="10">
        <v>185</v>
      </c>
      <c r="G19" s="26">
        <v>95.6</v>
      </c>
      <c r="H19" s="33">
        <v>180.4</v>
      </c>
      <c r="I19" s="15">
        <f>H19/D19*100</f>
        <v>165.5045871559633</v>
      </c>
      <c r="J19" s="37">
        <v>245.5</v>
      </c>
      <c r="K19" s="17">
        <f>J19/F19*100</f>
        <v>132.7027027027027</v>
      </c>
      <c r="L19" s="37">
        <v>199</v>
      </c>
      <c r="M19" s="52">
        <f>L19/H19*100</f>
        <v>110.31042128603103</v>
      </c>
      <c r="N19" s="74">
        <v>256</v>
      </c>
      <c r="O19" s="51">
        <f t="shared" si="0"/>
        <v>104.27698574338085</v>
      </c>
      <c r="P19" s="37">
        <v>168.8</v>
      </c>
      <c r="Q19" s="52">
        <f>P19/L19*100</f>
        <v>84.82412060301509</v>
      </c>
      <c r="R19" s="74">
        <v>259.5</v>
      </c>
      <c r="S19" s="17">
        <f t="shared" si="12"/>
        <v>101.3671875</v>
      </c>
      <c r="T19" s="37">
        <v>33.78</v>
      </c>
      <c r="U19" s="17">
        <f t="shared" si="13"/>
        <v>20.011848341232227</v>
      </c>
      <c r="V19" s="74">
        <v>119.7</v>
      </c>
      <c r="W19" s="17">
        <f>V19/R19*100</f>
        <v>46.127167630057805</v>
      </c>
      <c r="X19" s="37">
        <v>152.4</v>
      </c>
      <c r="Y19" s="17">
        <f>X19/T19*100</f>
        <v>451.1545293072825</v>
      </c>
      <c r="Z19" s="87">
        <v>219.55</v>
      </c>
      <c r="AA19" s="17">
        <f>Z19/V19*100</f>
        <v>183.41687552213867</v>
      </c>
      <c r="AB19" s="37">
        <v>130.65</v>
      </c>
      <c r="AC19" s="17">
        <f>AB19/X19*100</f>
        <v>85.72834645669292</v>
      </c>
      <c r="AD19" s="87">
        <v>161.69</v>
      </c>
      <c r="AE19" s="17">
        <f>AD19/Z19*100</f>
        <v>73.64609428376224</v>
      </c>
      <c r="AF19" s="37">
        <v>53.97</v>
      </c>
      <c r="AG19" s="17">
        <f>AF19/AB19*100</f>
        <v>41.30884041331802</v>
      </c>
      <c r="AH19" s="94">
        <v>105.2</v>
      </c>
      <c r="AI19" s="17">
        <f>AH19/AD19*100</f>
        <v>65.06277444492548</v>
      </c>
      <c r="AJ19" s="37">
        <v>54.41</v>
      </c>
      <c r="AK19" s="17">
        <f>AJ19/AF19*100</f>
        <v>100.81526774133778</v>
      </c>
      <c r="AL19" s="87">
        <v>110.4</v>
      </c>
      <c r="AM19" s="17">
        <f>AL19/AH19*100</f>
        <v>104.94296577946768</v>
      </c>
      <c r="AN19" s="37"/>
      <c r="AO19" s="17"/>
      <c r="AP19" s="87"/>
      <c r="AQ19" s="17"/>
      <c r="AR19" s="37"/>
      <c r="AS19" s="17" t="e">
        <f>AR19/AN19*100</f>
        <v>#DIV/0!</v>
      </c>
    </row>
    <row r="20" spans="1:45" s="11" customFormat="1" ht="15.75" customHeight="1">
      <c r="A20" s="65" t="s">
        <v>193</v>
      </c>
      <c r="B20" s="16" t="s">
        <v>81</v>
      </c>
      <c r="C20" s="56" t="s">
        <v>7</v>
      </c>
      <c r="D20" s="10">
        <v>70.5</v>
      </c>
      <c r="E20" s="15" t="e">
        <f>D20/#REF!*100</f>
        <v>#REF!</v>
      </c>
      <c r="F20" s="10">
        <v>119</v>
      </c>
      <c r="G20" s="26">
        <v>91.5</v>
      </c>
      <c r="H20" s="33">
        <v>119.9</v>
      </c>
      <c r="I20" s="15">
        <f>H20/D20*100</f>
        <v>170.0709219858156</v>
      </c>
      <c r="J20" s="37">
        <v>128</v>
      </c>
      <c r="K20" s="17">
        <f>J20/F20*100</f>
        <v>107.56302521008404</v>
      </c>
      <c r="L20" s="37">
        <v>121.6</v>
      </c>
      <c r="M20" s="52">
        <f>L20/H20*100</f>
        <v>101.41784820683901</v>
      </c>
      <c r="N20" s="74">
        <v>169</v>
      </c>
      <c r="O20" s="51">
        <f t="shared" si="0"/>
        <v>132.03125</v>
      </c>
      <c r="P20" s="37">
        <v>90.5</v>
      </c>
      <c r="Q20" s="52">
        <f>P20/L20*100</f>
        <v>74.42434210526316</v>
      </c>
      <c r="R20" s="74">
        <v>124</v>
      </c>
      <c r="S20" s="17">
        <f t="shared" si="12"/>
        <v>73.37278106508876</v>
      </c>
      <c r="T20" s="37">
        <v>57.23</v>
      </c>
      <c r="U20" s="17">
        <f t="shared" si="13"/>
        <v>63.23756906077348</v>
      </c>
      <c r="V20" s="74">
        <v>85.8</v>
      </c>
      <c r="W20" s="17">
        <f>V20/R20*100</f>
        <v>69.19354838709677</v>
      </c>
      <c r="X20" s="37">
        <v>119.2</v>
      </c>
      <c r="Y20" s="17">
        <f>X20/T20*100</f>
        <v>208.28236938668533</v>
      </c>
      <c r="Z20" s="91">
        <v>145.9</v>
      </c>
      <c r="AA20" s="17">
        <f>Z20/V20*100</f>
        <v>170.04662004662006</v>
      </c>
      <c r="AB20" s="37">
        <v>72.6</v>
      </c>
      <c r="AC20" s="17">
        <f>AB20/X20*100</f>
        <v>60.90604026845637</v>
      </c>
      <c r="AD20" s="87">
        <v>97.7</v>
      </c>
      <c r="AE20" s="17">
        <f>AD20/Z20*100</f>
        <v>66.96367374914325</v>
      </c>
      <c r="AF20" s="37">
        <v>55.68</v>
      </c>
      <c r="AG20" s="17">
        <f>AF20/AB20*100</f>
        <v>76.69421487603306</v>
      </c>
      <c r="AH20" s="95">
        <v>84</v>
      </c>
      <c r="AI20" s="17">
        <f>AH20/AD20*100</f>
        <v>85.97748208802456</v>
      </c>
      <c r="AJ20" s="37">
        <v>37.87</v>
      </c>
      <c r="AK20" s="17">
        <f>AJ20/AF20*100</f>
        <v>68.01364942528735</v>
      </c>
      <c r="AL20" s="87">
        <v>84</v>
      </c>
      <c r="AM20" s="17">
        <f>AL20/AH20*100</f>
        <v>100</v>
      </c>
      <c r="AN20" s="37"/>
      <c r="AO20" s="17"/>
      <c r="AP20" s="87"/>
      <c r="AQ20" s="17"/>
      <c r="AR20" s="37"/>
      <c r="AS20" s="17" t="e">
        <f>AR20/AN20*100</f>
        <v>#DIV/0!</v>
      </c>
    </row>
    <row r="21" spans="1:45" s="11" customFormat="1" ht="18.75" customHeight="1">
      <c r="A21" s="65" t="s">
        <v>194</v>
      </c>
      <c r="B21" s="16" t="s">
        <v>8</v>
      </c>
      <c r="C21" s="56" t="s">
        <v>7</v>
      </c>
      <c r="D21" s="10">
        <v>9.2</v>
      </c>
      <c r="E21" s="15" t="e">
        <f>D21/#REF!*100</f>
        <v>#REF!</v>
      </c>
      <c r="F21" s="10">
        <v>25</v>
      </c>
      <c r="G21" s="26">
        <v>103.7</v>
      </c>
      <c r="H21" s="33">
        <v>16.4</v>
      </c>
      <c r="I21" s="15">
        <f>H21/D21*100</f>
        <v>178.26086956521738</v>
      </c>
      <c r="J21" s="37">
        <v>27</v>
      </c>
      <c r="K21" s="17">
        <f>J21/F21*100</f>
        <v>108</v>
      </c>
      <c r="L21" s="37">
        <v>16.1</v>
      </c>
      <c r="M21" s="52">
        <f>L21/H21*100</f>
        <v>98.17073170731709</v>
      </c>
      <c r="N21" s="74">
        <v>17.65</v>
      </c>
      <c r="O21" s="51">
        <f t="shared" si="0"/>
        <v>65.37037037037037</v>
      </c>
      <c r="P21" s="37">
        <v>8.2</v>
      </c>
      <c r="Q21" s="52">
        <f>P21/L21*100</f>
        <v>50.931677018633536</v>
      </c>
      <c r="R21" s="74">
        <v>17.3</v>
      </c>
      <c r="S21" s="17">
        <f t="shared" si="12"/>
        <v>98.01699716713883</v>
      </c>
      <c r="T21" s="37">
        <v>6.08</v>
      </c>
      <c r="U21" s="17">
        <f t="shared" si="13"/>
        <v>74.14634146341464</v>
      </c>
      <c r="V21" s="74">
        <v>8.9</v>
      </c>
      <c r="W21" s="17">
        <f>V21/R21*100</f>
        <v>51.445086705202314</v>
      </c>
      <c r="X21" s="37">
        <v>10.6</v>
      </c>
      <c r="Y21" s="17">
        <f>X21/T21*100</f>
        <v>174.34210526315786</v>
      </c>
      <c r="Z21" s="87">
        <v>15.2</v>
      </c>
      <c r="AA21" s="17">
        <f>Z21/V21*100</f>
        <v>170.78651685393257</v>
      </c>
      <c r="AB21" s="37">
        <v>7.22</v>
      </c>
      <c r="AC21" s="17">
        <f>AB21/X21*100</f>
        <v>68.11320754716981</v>
      </c>
      <c r="AD21" s="87">
        <v>11.7</v>
      </c>
      <c r="AE21" s="17">
        <f>AD21/Z21*100</f>
        <v>76.97368421052632</v>
      </c>
      <c r="AF21" s="37">
        <v>3.03</v>
      </c>
      <c r="AG21" s="17">
        <f>AF21/AB21*100</f>
        <v>41.96675900277008</v>
      </c>
      <c r="AH21" s="94">
        <v>5.7</v>
      </c>
      <c r="AI21" s="17">
        <f>AH21/AD21*100</f>
        <v>48.71794871794872</v>
      </c>
      <c r="AJ21" s="37">
        <v>21.7</v>
      </c>
      <c r="AK21" s="17">
        <f>AJ21/AF21*100</f>
        <v>716.1716171617162</v>
      </c>
      <c r="AL21" s="87">
        <v>11.8</v>
      </c>
      <c r="AM21" s="17">
        <f>AL21/AH21*100</f>
        <v>207.01754385964915</v>
      </c>
      <c r="AN21" s="37"/>
      <c r="AO21" s="17"/>
      <c r="AP21" s="87"/>
      <c r="AQ21" s="17"/>
      <c r="AR21" s="37"/>
      <c r="AS21" s="17" t="e">
        <f>AR21/AN21*100</f>
        <v>#DIV/0!</v>
      </c>
    </row>
    <row r="22" spans="1:45" s="11" customFormat="1" ht="18.75" customHeight="1">
      <c r="A22" s="65" t="s">
        <v>195</v>
      </c>
      <c r="B22" s="16" t="s">
        <v>128</v>
      </c>
      <c r="C22" s="56" t="s">
        <v>154</v>
      </c>
      <c r="D22" s="26"/>
      <c r="E22" s="26"/>
      <c r="F22" s="10"/>
      <c r="G22" s="26"/>
      <c r="H22" s="36"/>
      <c r="I22" s="15"/>
      <c r="J22" s="36"/>
      <c r="K22" s="17"/>
      <c r="L22" s="32"/>
      <c r="M22" s="52"/>
      <c r="N22" s="75"/>
      <c r="O22" s="51"/>
      <c r="P22" s="32"/>
      <c r="Q22" s="52"/>
      <c r="R22" s="74"/>
      <c r="S22" s="17"/>
      <c r="T22" s="32"/>
      <c r="U22" s="17"/>
      <c r="V22" s="74"/>
      <c r="W22" s="17"/>
      <c r="X22" s="32"/>
      <c r="Y22" s="17"/>
      <c r="Z22" s="91"/>
      <c r="AA22" s="17"/>
      <c r="AB22" s="32"/>
      <c r="AC22" s="17"/>
      <c r="AD22" s="86"/>
      <c r="AE22" s="17"/>
      <c r="AF22" s="32"/>
      <c r="AG22" s="17"/>
      <c r="AH22" s="95"/>
      <c r="AI22" s="17"/>
      <c r="AJ22" s="32"/>
      <c r="AK22" s="17"/>
      <c r="AL22" s="100"/>
      <c r="AM22" s="17"/>
      <c r="AN22" s="32"/>
      <c r="AO22" s="17"/>
      <c r="AP22" s="91"/>
      <c r="AQ22" s="17"/>
      <c r="AR22" s="32"/>
      <c r="AS22" s="17"/>
    </row>
    <row r="23" spans="1:45" s="11" customFormat="1" ht="18" customHeight="1">
      <c r="A23" s="65" t="s">
        <v>196</v>
      </c>
      <c r="B23" s="16" t="s">
        <v>129</v>
      </c>
      <c r="C23" s="56" t="s">
        <v>154</v>
      </c>
      <c r="D23" s="26"/>
      <c r="E23" s="26"/>
      <c r="F23" s="10"/>
      <c r="G23" s="26"/>
      <c r="H23" s="36"/>
      <c r="I23" s="15"/>
      <c r="J23" s="36"/>
      <c r="K23" s="17"/>
      <c r="L23" s="32"/>
      <c r="M23" s="52"/>
      <c r="N23" s="73"/>
      <c r="O23" s="51"/>
      <c r="P23" s="32"/>
      <c r="Q23" s="52"/>
      <c r="R23" s="74"/>
      <c r="S23" s="17"/>
      <c r="T23" s="32"/>
      <c r="U23" s="17"/>
      <c r="V23" s="74"/>
      <c r="W23" s="17"/>
      <c r="X23" s="32"/>
      <c r="Y23" s="17"/>
      <c r="Z23" s="91"/>
      <c r="AA23" s="17"/>
      <c r="AB23" s="32"/>
      <c r="AC23" s="17"/>
      <c r="AD23" s="86"/>
      <c r="AE23" s="17"/>
      <c r="AF23" s="32"/>
      <c r="AG23" s="17"/>
      <c r="AH23" s="95"/>
      <c r="AI23" s="17"/>
      <c r="AJ23" s="32"/>
      <c r="AK23" s="17"/>
      <c r="AL23" s="100"/>
      <c r="AM23" s="17"/>
      <c r="AN23" s="32"/>
      <c r="AO23" s="17"/>
      <c r="AP23" s="91"/>
      <c r="AQ23" s="17"/>
      <c r="AR23" s="32"/>
      <c r="AS23" s="17"/>
    </row>
    <row r="24" spans="1:45" s="11" customFormat="1" ht="18" customHeight="1">
      <c r="A24" s="65" t="s">
        <v>197</v>
      </c>
      <c r="B24" s="16" t="s">
        <v>130</v>
      </c>
      <c r="C24" s="56" t="s">
        <v>155</v>
      </c>
      <c r="D24" s="26"/>
      <c r="E24" s="26"/>
      <c r="F24" s="10"/>
      <c r="G24" s="26"/>
      <c r="H24" s="36"/>
      <c r="I24" s="15"/>
      <c r="J24" s="36"/>
      <c r="K24" s="17"/>
      <c r="L24" s="32"/>
      <c r="M24" s="52"/>
      <c r="N24" s="73"/>
      <c r="O24" s="51"/>
      <c r="P24" s="32"/>
      <c r="Q24" s="52"/>
      <c r="R24" s="74"/>
      <c r="S24" s="17"/>
      <c r="T24" s="32"/>
      <c r="U24" s="17"/>
      <c r="V24" s="74"/>
      <c r="W24" s="17"/>
      <c r="X24" s="32"/>
      <c r="Y24" s="17"/>
      <c r="Z24" s="91"/>
      <c r="AA24" s="17"/>
      <c r="AB24" s="32"/>
      <c r="AC24" s="17"/>
      <c r="AD24" s="86"/>
      <c r="AE24" s="17"/>
      <c r="AF24" s="32"/>
      <c r="AG24" s="17"/>
      <c r="AH24" s="95"/>
      <c r="AI24" s="17"/>
      <c r="AJ24" s="32"/>
      <c r="AK24" s="17"/>
      <c r="AL24" s="100"/>
      <c r="AM24" s="17"/>
      <c r="AN24" s="32"/>
      <c r="AO24" s="17"/>
      <c r="AP24" s="91"/>
      <c r="AQ24" s="17"/>
      <c r="AR24" s="32"/>
      <c r="AS24" s="17"/>
    </row>
    <row r="25" spans="1:45" s="11" customFormat="1" ht="29.25" customHeight="1">
      <c r="A25" s="65" t="s">
        <v>198</v>
      </c>
      <c r="B25" s="16" t="s">
        <v>131</v>
      </c>
      <c r="C25" s="56" t="s">
        <v>156</v>
      </c>
      <c r="D25" s="26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36">
        <v>16.3</v>
      </c>
      <c r="I25" s="15">
        <f>H25/D25*100</f>
        <v>296.3636363636364</v>
      </c>
      <c r="J25" s="36">
        <v>39.9</v>
      </c>
      <c r="K25" s="17">
        <f>J25/F25*100</f>
        <v>130.39215686274508</v>
      </c>
      <c r="L25" s="37">
        <v>26.4</v>
      </c>
      <c r="M25" s="52">
        <f>L25/H25*100</f>
        <v>161.96319018404907</v>
      </c>
      <c r="N25" s="74">
        <v>51</v>
      </c>
      <c r="O25" s="51">
        <f t="shared" si="0"/>
        <v>127.81954887218046</v>
      </c>
      <c r="P25" s="37">
        <v>19.38</v>
      </c>
      <c r="Q25" s="52">
        <f>P25/L25*100</f>
        <v>73.4090909090909</v>
      </c>
      <c r="R25" s="74">
        <v>40.85</v>
      </c>
      <c r="S25" s="17">
        <f t="shared" si="12"/>
        <v>80.09803921568628</v>
      </c>
      <c r="T25" s="37">
        <v>18.55</v>
      </c>
      <c r="U25" s="17">
        <f t="shared" si="13"/>
        <v>95.71723426212591</v>
      </c>
      <c r="V25" s="74">
        <v>41.7</v>
      </c>
      <c r="W25" s="17">
        <f>V25/R25*100</f>
        <v>102.08078335373318</v>
      </c>
      <c r="X25" s="37">
        <v>3</v>
      </c>
      <c r="Y25" s="17">
        <f>X25/T25*100</f>
        <v>16.172506738544474</v>
      </c>
      <c r="Z25" s="87">
        <v>20.1</v>
      </c>
      <c r="AA25" s="17">
        <f>Z25/V25*100</f>
        <v>48.201438848920866</v>
      </c>
      <c r="AB25" s="37">
        <v>4.03</v>
      </c>
      <c r="AC25" s="17">
        <f>AB25/X25*100</f>
        <v>134.33333333333334</v>
      </c>
      <c r="AD25" s="87">
        <v>4.03</v>
      </c>
      <c r="AE25" s="17">
        <f>AD25/Z25*100</f>
        <v>20.049751243781095</v>
      </c>
      <c r="AF25" s="39" t="s">
        <v>66</v>
      </c>
      <c r="AG25" s="17"/>
      <c r="AH25" s="94" t="s">
        <v>66</v>
      </c>
      <c r="AI25" s="17"/>
      <c r="AJ25" s="39" t="s">
        <v>66</v>
      </c>
      <c r="AK25" s="17"/>
      <c r="AL25" s="87" t="s">
        <v>66</v>
      </c>
      <c r="AM25" s="17"/>
      <c r="AN25" s="39" t="s">
        <v>66</v>
      </c>
      <c r="AO25" s="17"/>
      <c r="AP25" s="87" t="s">
        <v>66</v>
      </c>
      <c r="AQ25" s="17"/>
      <c r="AR25" s="39" t="s">
        <v>66</v>
      </c>
      <c r="AS25" s="17"/>
    </row>
    <row r="26" spans="1:45" s="11" customFormat="1" ht="20.25" customHeight="1">
      <c r="A26" s="65" t="s">
        <v>199</v>
      </c>
      <c r="B26" s="16" t="s">
        <v>132</v>
      </c>
      <c r="C26" s="56" t="s">
        <v>157</v>
      </c>
      <c r="D26" s="26"/>
      <c r="E26" s="26"/>
      <c r="F26" s="10"/>
      <c r="G26" s="26"/>
      <c r="H26" s="36"/>
      <c r="I26" s="15"/>
      <c r="J26" s="36"/>
      <c r="K26" s="17"/>
      <c r="L26" s="32"/>
      <c r="M26" s="52"/>
      <c r="N26" s="73"/>
      <c r="O26" s="51"/>
      <c r="P26" s="32"/>
      <c r="Q26" s="52"/>
      <c r="R26" s="74"/>
      <c r="S26" s="17"/>
      <c r="T26" s="32"/>
      <c r="U26" s="17"/>
      <c r="V26" s="74"/>
      <c r="W26" s="17"/>
      <c r="X26" s="32"/>
      <c r="Y26" s="17"/>
      <c r="Z26" s="87"/>
      <c r="AA26" s="17"/>
      <c r="AB26" s="32"/>
      <c r="AC26" s="17"/>
      <c r="AD26" s="86"/>
      <c r="AE26" s="17"/>
      <c r="AF26" s="32"/>
      <c r="AG26" s="17"/>
      <c r="AH26" s="86"/>
      <c r="AI26" s="17"/>
      <c r="AJ26" s="32"/>
      <c r="AK26" s="17"/>
      <c r="AL26" s="91"/>
      <c r="AM26" s="17"/>
      <c r="AN26" s="32"/>
      <c r="AO26" s="17"/>
      <c r="AP26" s="91"/>
      <c r="AQ26" s="17"/>
      <c r="AR26" s="32"/>
      <c r="AS26" s="17"/>
    </row>
    <row r="27" spans="1:45" s="11" customFormat="1" ht="18" customHeight="1">
      <c r="A27" s="65" t="s">
        <v>200</v>
      </c>
      <c r="B27" s="16" t="s">
        <v>133</v>
      </c>
      <c r="C27" s="56" t="s">
        <v>157</v>
      </c>
      <c r="D27" s="26"/>
      <c r="E27" s="26"/>
      <c r="F27" s="10"/>
      <c r="G27" s="26"/>
      <c r="H27" s="36"/>
      <c r="I27" s="15"/>
      <c r="J27" s="36"/>
      <c r="K27" s="17"/>
      <c r="L27" s="32"/>
      <c r="M27" s="52"/>
      <c r="N27" s="73"/>
      <c r="O27" s="51"/>
      <c r="P27" s="32"/>
      <c r="Q27" s="52"/>
      <c r="R27" s="74"/>
      <c r="S27" s="17"/>
      <c r="T27" s="32"/>
      <c r="U27" s="17"/>
      <c r="V27" s="74"/>
      <c r="W27" s="17"/>
      <c r="X27" s="32"/>
      <c r="Y27" s="17"/>
      <c r="Z27" s="87"/>
      <c r="AA27" s="17"/>
      <c r="AB27" s="32"/>
      <c r="AC27" s="17"/>
      <c r="AD27" s="86"/>
      <c r="AE27" s="17"/>
      <c r="AF27" s="32"/>
      <c r="AG27" s="17"/>
      <c r="AH27" s="86"/>
      <c r="AI27" s="17"/>
      <c r="AJ27" s="32"/>
      <c r="AK27" s="17"/>
      <c r="AL27" s="91"/>
      <c r="AM27" s="17"/>
      <c r="AN27" s="32"/>
      <c r="AO27" s="17"/>
      <c r="AP27" s="91"/>
      <c r="AQ27" s="17"/>
      <c r="AR27" s="32"/>
      <c r="AS27" s="17"/>
    </row>
    <row r="28" spans="1:45" s="11" customFormat="1" ht="20.25" customHeight="1">
      <c r="A28" s="65" t="s">
        <v>201</v>
      </c>
      <c r="B28" s="16" t="s">
        <v>134</v>
      </c>
      <c r="C28" s="56" t="s">
        <v>157</v>
      </c>
      <c r="D28" s="26"/>
      <c r="E28" s="26"/>
      <c r="F28" s="10"/>
      <c r="G28" s="26"/>
      <c r="H28" s="36"/>
      <c r="I28" s="15"/>
      <c r="J28" s="36"/>
      <c r="K28" s="17"/>
      <c r="L28" s="32"/>
      <c r="M28" s="52"/>
      <c r="N28" s="73"/>
      <c r="O28" s="51"/>
      <c r="P28" s="32"/>
      <c r="Q28" s="52"/>
      <c r="R28" s="74"/>
      <c r="S28" s="17"/>
      <c r="T28" s="32"/>
      <c r="U28" s="17"/>
      <c r="V28" s="74"/>
      <c r="W28" s="17"/>
      <c r="X28" s="32"/>
      <c r="Y28" s="17"/>
      <c r="Z28" s="87"/>
      <c r="AA28" s="17"/>
      <c r="AB28" s="32"/>
      <c r="AC28" s="17"/>
      <c r="AD28" s="86"/>
      <c r="AE28" s="17"/>
      <c r="AF28" s="32"/>
      <c r="AG28" s="17"/>
      <c r="AH28" s="86"/>
      <c r="AI28" s="17"/>
      <c r="AJ28" s="32"/>
      <c r="AK28" s="17"/>
      <c r="AL28" s="91"/>
      <c r="AM28" s="17"/>
      <c r="AN28" s="32"/>
      <c r="AO28" s="17"/>
      <c r="AP28" s="91"/>
      <c r="AQ28" s="17"/>
      <c r="AR28" s="32"/>
      <c r="AS28" s="17"/>
    </row>
    <row r="29" spans="1:45" s="11" customFormat="1" ht="30" customHeight="1">
      <c r="A29" s="65" t="s">
        <v>202</v>
      </c>
      <c r="B29" s="16" t="s">
        <v>135</v>
      </c>
      <c r="C29" s="56" t="s">
        <v>154</v>
      </c>
      <c r="D29" s="26"/>
      <c r="E29" s="26"/>
      <c r="F29" s="10"/>
      <c r="G29" s="26"/>
      <c r="H29" s="36"/>
      <c r="I29" s="15"/>
      <c r="J29" s="36"/>
      <c r="K29" s="17"/>
      <c r="L29" s="32"/>
      <c r="M29" s="52"/>
      <c r="N29" s="73"/>
      <c r="O29" s="51"/>
      <c r="P29" s="32"/>
      <c r="Q29" s="52"/>
      <c r="R29" s="74"/>
      <c r="S29" s="17"/>
      <c r="T29" s="32"/>
      <c r="U29" s="17"/>
      <c r="V29" s="74"/>
      <c r="W29" s="17"/>
      <c r="X29" s="32"/>
      <c r="Y29" s="17"/>
      <c r="Z29" s="87"/>
      <c r="AA29" s="17"/>
      <c r="AB29" s="32"/>
      <c r="AC29" s="17"/>
      <c r="AD29" s="86"/>
      <c r="AE29" s="17"/>
      <c r="AF29" s="32"/>
      <c r="AG29" s="17"/>
      <c r="AH29" s="86"/>
      <c r="AI29" s="17"/>
      <c r="AJ29" s="32"/>
      <c r="AK29" s="17"/>
      <c r="AL29" s="91"/>
      <c r="AM29" s="17"/>
      <c r="AN29" s="32"/>
      <c r="AO29" s="17"/>
      <c r="AP29" s="91"/>
      <c r="AQ29" s="17"/>
      <c r="AR29" s="32"/>
      <c r="AS29" s="17"/>
    </row>
    <row r="30" spans="1:45" s="11" customFormat="1" ht="18.75" customHeight="1">
      <c r="A30" s="66" t="s">
        <v>93</v>
      </c>
      <c r="B30" s="48" t="s">
        <v>56</v>
      </c>
      <c r="C30" s="48"/>
      <c r="D30" s="10"/>
      <c r="E30" s="10"/>
      <c r="F30" s="18"/>
      <c r="G30" s="27"/>
      <c r="H30" s="33"/>
      <c r="I30" s="15"/>
      <c r="J30" s="36"/>
      <c r="K30" s="17"/>
      <c r="L30" s="32"/>
      <c r="M30" s="52"/>
      <c r="N30" s="73"/>
      <c r="O30" s="51"/>
      <c r="P30" s="32"/>
      <c r="Q30" s="52"/>
      <c r="R30" s="74"/>
      <c r="S30" s="17"/>
      <c r="T30" s="32"/>
      <c r="U30" s="17"/>
      <c r="V30" s="74"/>
      <c r="W30" s="17"/>
      <c r="X30" s="32"/>
      <c r="Y30" s="17"/>
      <c r="Z30" s="91"/>
      <c r="AA30" s="17"/>
      <c r="AB30" s="32"/>
      <c r="AC30" s="17"/>
      <c r="AD30" s="86"/>
      <c r="AE30" s="17"/>
      <c r="AF30" s="32"/>
      <c r="AG30" s="17"/>
      <c r="AH30" s="86"/>
      <c r="AI30" s="17"/>
      <c r="AJ30" s="32"/>
      <c r="AK30" s="17"/>
      <c r="AL30" s="91"/>
      <c r="AM30" s="17"/>
      <c r="AN30" s="32"/>
      <c r="AO30" s="17"/>
      <c r="AP30" s="91"/>
      <c r="AQ30" s="17"/>
      <c r="AR30" s="32"/>
      <c r="AS30" s="17"/>
    </row>
    <row r="31" spans="1:45" s="11" customFormat="1" ht="14.25">
      <c r="A31" s="65"/>
      <c r="B31" s="16" t="s">
        <v>2</v>
      </c>
      <c r="C31" s="56" t="s">
        <v>9</v>
      </c>
      <c r="D31" s="10">
        <v>924.5</v>
      </c>
      <c r="E31" s="10" t="s">
        <v>66</v>
      </c>
      <c r="F31" s="10">
        <v>2165.67</v>
      </c>
      <c r="G31" s="17" t="e">
        <f>F31/#REF!*100</f>
        <v>#REF!</v>
      </c>
      <c r="H31" s="33">
        <v>1147.1</v>
      </c>
      <c r="I31" s="15">
        <f>H31/D31*100</f>
        <v>124.07787993510004</v>
      </c>
      <c r="J31" s="36">
        <v>2307.8</v>
      </c>
      <c r="K31" s="17">
        <f>J31/F31*100</f>
        <v>106.56286507177917</v>
      </c>
      <c r="L31" s="32">
        <v>1478.5</v>
      </c>
      <c r="M31" s="52">
        <f>L31/H31*100</f>
        <v>128.89024496556536</v>
      </c>
      <c r="N31" s="74">
        <v>2444</v>
      </c>
      <c r="O31" s="51">
        <f t="shared" si="0"/>
        <v>105.90172458618596</v>
      </c>
      <c r="P31" s="37">
        <v>1286</v>
      </c>
      <c r="Q31" s="52">
        <f>P31/L31*100</f>
        <v>86.98004734528239</v>
      </c>
      <c r="R31" s="74">
        <v>2163</v>
      </c>
      <c r="S31" s="17">
        <f t="shared" si="12"/>
        <v>88.50245499181669</v>
      </c>
      <c r="T31" s="37">
        <v>1484</v>
      </c>
      <c r="U31" s="17">
        <f t="shared" si="13"/>
        <v>115.39657853810263</v>
      </c>
      <c r="V31" s="74">
        <v>2337</v>
      </c>
      <c r="W31" s="17">
        <f>V31/R31*100</f>
        <v>108.04438280166436</v>
      </c>
      <c r="X31" s="37">
        <v>1221.3</v>
      </c>
      <c r="Y31" s="17">
        <f>X31/T31*100</f>
        <v>82.29784366576818</v>
      </c>
      <c r="Z31" s="87">
        <v>2442.6</v>
      </c>
      <c r="AA31" s="17">
        <f>Z31/V31*100</f>
        <v>104.5186136071887</v>
      </c>
      <c r="AB31" s="37">
        <v>1271.8</v>
      </c>
      <c r="AC31" s="17">
        <f>AB31/X31*100</f>
        <v>104.1349381806272</v>
      </c>
      <c r="AD31" s="87">
        <v>2543.54</v>
      </c>
      <c r="AE31" s="17">
        <f>AD31/Z31*100</f>
        <v>104.13248178170802</v>
      </c>
      <c r="AF31" s="37">
        <v>1329</v>
      </c>
      <c r="AG31" s="17">
        <f>AF31/AB31*100</f>
        <v>104.4975625098286</v>
      </c>
      <c r="AH31" s="87">
        <v>2658</v>
      </c>
      <c r="AI31" s="17">
        <f>AH31/AD31*100</f>
        <v>104.50002752069949</v>
      </c>
      <c r="AJ31" s="37">
        <v>1304.2</v>
      </c>
      <c r="AK31" s="17">
        <f>AJ31/AF31*100</f>
        <v>98.1339352896915</v>
      </c>
      <c r="AL31" s="87">
        <v>2628.6</v>
      </c>
      <c r="AM31" s="17">
        <f>AL31/AH31*100</f>
        <v>98.89390519187359</v>
      </c>
      <c r="AN31" s="37">
        <v>72.711</v>
      </c>
      <c r="AO31" s="17">
        <f>AN31/AJ31*100</f>
        <v>5.5751418494096</v>
      </c>
      <c r="AP31" s="87">
        <v>3046.16</v>
      </c>
      <c r="AQ31" s="17">
        <f>AP31/AL31*100</f>
        <v>115.88526211671612</v>
      </c>
      <c r="AR31" s="37">
        <v>77.211</v>
      </c>
      <c r="AS31" s="17">
        <f>AR31/AN31*100</f>
        <v>106.18888476296571</v>
      </c>
    </row>
    <row r="32" spans="1:45" s="11" customFormat="1" ht="17.25" customHeight="1">
      <c r="A32" s="66" t="s">
        <v>94</v>
      </c>
      <c r="B32" s="48" t="s">
        <v>57</v>
      </c>
      <c r="C32" s="48"/>
      <c r="D32" s="10"/>
      <c r="E32" s="10"/>
      <c r="F32" s="18"/>
      <c r="G32" s="27"/>
      <c r="H32" s="33"/>
      <c r="I32" s="15"/>
      <c r="J32" s="36"/>
      <c r="K32" s="17"/>
      <c r="L32" s="42"/>
      <c r="M32" s="52"/>
      <c r="N32" s="73"/>
      <c r="O32" s="51"/>
      <c r="P32" s="42"/>
      <c r="Q32" s="52"/>
      <c r="R32" s="74"/>
      <c r="S32" s="17"/>
      <c r="T32" s="32"/>
      <c r="U32" s="17"/>
      <c r="V32" s="74"/>
      <c r="W32" s="17"/>
      <c r="X32" s="32"/>
      <c r="Y32" s="17"/>
      <c r="Z32" s="91"/>
      <c r="AA32" s="17"/>
      <c r="AB32" s="32"/>
      <c r="AC32" s="17"/>
      <c r="AD32" s="86"/>
      <c r="AE32" s="17"/>
      <c r="AF32" s="32"/>
      <c r="AG32" s="17"/>
      <c r="AH32" s="86"/>
      <c r="AI32" s="17"/>
      <c r="AJ32" s="32"/>
      <c r="AK32" s="17"/>
      <c r="AL32" s="91"/>
      <c r="AM32" s="17"/>
      <c r="AN32" s="32"/>
      <c r="AO32" s="17"/>
      <c r="AP32" s="91"/>
      <c r="AQ32" s="17"/>
      <c r="AR32" s="32"/>
      <c r="AS32" s="17"/>
    </row>
    <row r="33" spans="1:45" s="11" customFormat="1" ht="21" customHeight="1">
      <c r="A33" s="65" t="s">
        <v>95</v>
      </c>
      <c r="B33" s="16" t="s">
        <v>2</v>
      </c>
      <c r="C33" s="56" t="s">
        <v>9</v>
      </c>
      <c r="D33" s="10">
        <v>198.1</v>
      </c>
      <c r="E33" s="10" t="s">
        <v>66</v>
      </c>
      <c r="F33" s="10">
        <v>456.85</v>
      </c>
      <c r="G33" s="17" t="e">
        <f>F33/#REF!*100</f>
        <v>#REF!</v>
      </c>
      <c r="H33" s="33">
        <v>199</v>
      </c>
      <c r="I33" s="15">
        <f>H33/D33*100</f>
        <v>100.4543160020192</v>
      </c>
      <c r="J33" s="36">
        <v>437.7</v>
      </c>
      <c r="K33" s="17">
        <f>J33/F33*100</f>
        <v>95.80825216154099</v>
      </c>
      <c r="L33" s="32">
        <v>212.3</v>
      </c>
      <c r="M33" s="52">
        <f>L33/H33*100</f>
        <v>106.68341708542715</v>
      </c>
      <c r="N33" s="73">
        <v>519</v>
      </c>
      <c r="O33" s="51">
        <f t="shared" si="0"/>
        <v>118.57436600411242</v>
      </c>
      <c r="P33" s="37">
        <v>209.1</v>
      </c>
      <c r="Q33" s="52">
        <f>P33/L33*100</f>
        <v>98.49269901083372</v>
      </c>
      <c r="R33" s="74">
        <v>460.5</v>
      </c>
      <c r="S33" s="17">
        <f t="shared" si="12"/>
        <v>88.72832369942196</v>
      </c>
      <c r="T33" s="37">
        <v>356.9</v>
      </c>
      <c r="U33" s="17">
        <f t="shared" si="13"/>
        <v>170.68388330942133</v>
      </c>
      <c r="V33" s="74">
        <v>471.1</v>
      </c>
      <c r="W33" s="17">
        <f>V33/R33*100</f>
        <v>102.30184581976114</v>
      </c>
      <c r="X33" s="37">
        <v>360.5</v>
      </c>
      <c r="Y33" s="17">
        <f>X33/T33*100</f>
        <v>101.00868590641636</v>
      </c>
      <c r="Z33" s="87" t="s">
        <v>171</v>
      </c>
      <c r="AA33" s="17" t="s">
        <v>66</v>
      </c>
      <c r="AB33" s="37" t="s">
        <v>171</v>
      </c>
      <c r="AC33" s="17" t="s">
        <v>66</v>
      </c>
      <c r="AD33" s="87" t="s">
        <v>171</v>
      </c>
      <c r="AE33" s="17" t="s">
        <v>66</v>
      </c>
      <c r="AF33" s="37">
        <v>176.4</v>
      </c>
      <c r="AG33" s="17" t="s">
        <v>66</v>
      </c>
      <c r="AH33" s="87">
        <v>352.8</v>
      </c>
      <c r="AI33" s="17" t="s">
        <v>66</v>
      </c>
      <c r="AJ33" s="37">
        <v>164</v>
      </c>
      <c r="AK33" s="17">
        <f>AJ33/AF33*100</f>
        <v>92.97052154195012</v>
      </c>
      <c r="AL33" s="87">
        <v>327.7</v>
      </c>
      <c r="AM33" s="17" t="s">
        <v>66</v>
      </c>
      <c r="AN33" s="37">
        <v>4.4</v>
      </c>
      <c r="AO33" s="17"/>
      <c r="AP33" s="87"/>
      <c r="AQ33" s="17"/>
      <c r="AR33" s="37">
        <v>4.494</v>
      </c>
      <c r="AS33" s="17">
        <f>AR33/AN33*100</f>
        <v>102.13636363636363</v>
      </c>
    </row>
    <row r="34" spans="1:45" s="11" customFormat="1" ht="32.25" customHeight="1">
      <c r="A34" s="66" t="s">
        <v>96</v>
      </c>
      <c r="B34" s="49" t="s">
        <v>10</v>
      </c>
      <c r="C34" s="49"/>
      <c r="D34" s="10"/>
      <c r="E34" s="10"/>
      <c r="F34" s="18"/>
      <c r="G34" s="27"/>
      <c r="H34" s="33"/>
      <c r="I34" s="15"/>
      <c r="J34" s="36"/>
      <c r="K34" s="17"/>
      <c r="L34" s="32"/>
      <c r="M34" s="52"/>
      <c r="N34" s="73"/>
      <c r="O34" s="51"/>
      <c r="P34" s="32"/>
      <c r="Q34" s="52"/>
      <c r="R34" s="74"/>
      <c r="S34" s="17"/>
      <c r="T34" s="32"/>
      <c r="U34" s="17"/>
      <c r="V34" s="74"/>
      <c r="W34" s="17"/>
      <c r="X34" s="32"/>
      <c r="Y34" s="17"/>
      <c r="Z34" s="91"/>
      <c r="AA34" s="17"/>
      <c r="AB34" s="32"/>
      <c r="AC34" s="17"/>
      <c r="AD34" s="86"/>
      <c r="AE34" s="17"/>
      <c r="AF34" s="32"/>
      <c r="AG34" s="17"/>
      <c r="AH34" s="86"/>
      <c r="AI34" s="17"/>
      <c r="AJ34" s="32"/>
      <c r="AK34" s="17"/>
      <c r="AL34" s="100"/>
      <c r="AM34" s="17"/>
      <c r="AN34" s="32"/>
      <c r="AO34" s="17"/>
      <c r="AP34" s="91"/>
      <c r="AQ34" s="17"/>
      <c r="AR34" s="32"/>
      <c r="AS34" s="17"/>
    </row>
    <row r="35" spans="1:45" s="11" customFormat="1" ht="21.75" customHeight="1">
      <c r="A35" s="65" t="s">
        <v>97</v>
      </c>
      <c r="B35" s="16" t="s">
        <v>2</v>
      </c>
      <c r="C35" s="56" t="s">
        <v>3</v>
      </c>
      <c r="D35" s="10"/>
      <c r="E35" s="10" t="s">
        <v>66</v>
      </c>
      <c r="F35" s="10">
        <v>775.77</v>
      </c>
      <c r="G35" s="17" t="e">
        <f>F35/#REF!*100</f>
        <v>#REF!</v>
      </c>
      <c r="H35" s="33"/>
      <c r="I35" s="15"/>
      <c r="J35" s="37">
        <v>707</v>
      </c>
      <c r="K35" s="17">
        <f>J35/F35*100</f>
        <v>91.135259161865</v>
      </c>
      <c r="L35" s="32">
        <v>0</v>
      </c>
      <c r="M35" s="52"/>
      <c r="N35" s="73">
        <v>805.4</v>
      </c>
      <c r="O35" s="51">
        <f t="shared" si="0"/>
        <v>113.91796322489391</v>
      </c>
      <c r="P35" s="32">
        <v>0</v>
      </c>
      <c r="Q35" s="52"/>
      <c r="R35" s="74">
        <v>878</v>
      </c>
      <c r="S35" s="17">
        <f t="shared" si="12"/>
        <v>109.01415445741247</v>
      </c>
      <c r="T35" s="32">
        <v>0</v>
      </c>
      <c r="U35" s="17" t="e">
        <f t="shared" si="13"/>
        <v>#DIV/0!</v>
      </c>
      <c r="V35" s="74">
        <v>863</v>
      </c>
      <c r="W35" s="17">
        <f>V35/R35*100</f>
        <v>98.29157175398633</v>
      </c>
      <c r="X35" s="32" t="s">
        <v>66</v>
      </c>
      <c r="Y35" s="17" t="s">
        <v>66</v>
      </c>
      <c r="Z35" s="87">
        <v>797</v>
      </c>
      <c r="AA35" s="17">
        <f>Z35/V35*100</f>
        <v>92.35225955967556</v>
      </c>
      <c r="AB35" s="32" t="s">
        <v>66</v>
      </c>
      <c r="AC35" s="17" t="s">
        <v>66</v>
      </c>
      <c r="AD35" s="87">
        <v>798.83</v>
      </c>
      <c r="AE35" s="17">
        <f>AD35/Z35*100</f>
        <v>100.22961104140526</v>
      </c>
      <c r="AF35" s="32" t="s">
        <v>66</v>
      </c>
      <c r="AG35" s="17" t="s">
        <v>66</v>
      </c>
      <c r="AH35" s="94">
        <v>793.9</v>
      </c>
      <c r="AI35" s="17">
        <f>AH35/AD35*100</f>
        <v>99.38284741434347</v>
      </c>
      <c r="AJ35" s="32" t="s">
        <v>66</v>
      </c>
      <c r="AK35" s="17" t="s">
        <v>66</v>
      </c>
      <c r="AL35" s="87">
        <v>794.3</v>
      </c>
      <c r="AM35" s="17">
        <f>AL35/AH35*100</f>
        <v>100.05038417936767</v>
      </c>
      <c r="AN35" s="32" t="s">
        <v>66</v>
      </c>
      <c r="AO35" s="17" t="s">
        <v>66</v>
      </c>
      <c r="AP35" s="87">
        <v>987.2</v>
      </c>
      <c r="AQ35" s="17">
        <f>AP35/AL35*100</f>
        <v>124.28553443283394</v>
      </c>
      <c r="AR35" s="32" t="s">
        <v>66</v>
      </c>
      <c r="AS35" s="17" t="s">
        <v>66</v>
      </c>
    </row>
    <row r="36" spans="1:45" s="11" customFormat="1" ht="21" customHeight="1">
      <c r="A36" s="65" t="s">
        <v>203</v>
      </c>
      <c r="B36" s="16" t="s">
        <v>11</v>
      </c>
      <c r="C36" s="56" t="s">
        <v>48</v>
      </c>
      <c r="D36" s="10">
        <v>241</v>
      </c>
      <c r="E36" s="15" t="e">
        <f>D36/#REF!*100</f>
        <v>#REF!</v>
      </c>
      <c r="F36" s="10">
        <v>479</v>
      </c>
      <c r="G36" s="26">
        <v>109.9</v>
      </c>
      <c r="H36" s="33">
        <v>249</v>
      </c>
      <c r="I36" s="15">
        <f>H36/D36*100</f>
        <v>103.31950207468881</v>
      </c>
      <c r="J36" s="39">
        <v>568</v>
      </c>
      <c r="K36" s="17">
        <f>J36/F36*100</f>
        <v>118.580375782881</v>
      </c>
      <c r="L36" s="39">
        <v>203</v>
      </c>
      <c r="M36" s="52">
        <f>L36/H36*100</f>
        <v>81.52610441767068</v>
      </c>
      <c r="N36" s="75">
        <v>527</v>
      </c>
      <c r="O36" s="51">
        <f t="shared" si="0"/>
        <v>92.78169014084507</v>
      </c>
      <c r="P36" s="39">
        <v>293</v>
      </c>
      <c r="Q36" s="52">
        <f>P36/L36*100</f>
        <v>144.3349753694581</v>
      </c>
      <c r="R36" s="74">
        <v>643.4</v>
      </c>
      <c r="S36" s="17">
        <f t="shared" si="12"/>
        <v>122.08728652751424</v>
      </c>
      <c r="T36" s="37">
        <v>237.704</v>
      </c>
      <c r="U36" s="17">
        <f t="shared" si="13"/>
        <v>81.12764505119455</v>
      </c>
      <c r="V36" s="74">
        <v>467.6</v>
      </c>
      <c r="W36" s="17">
        <f>V36/R36*100</f>
        <v>72.67640658999068</v>
      </c>
      <c r="X36" s="37">
        <v>214.4</v>
      </c>
      <c r="Y36" s="17">
        <f>X36/T36*100</f>
        <v>90.19621041295056</v>
      </c>
      <c r="Z36" s="87">
        <v>104.8</v>
      </c>
      <c r="AA36" s="17">
        <f>Z36/V36*100</f>
        <v>22.41231822070145</v>
      </c>
      <c r="AB36" s="37">
        <v>52.3</v>
      </c>
      <c r="AC36" s="17">
        <f>AB36/X36*100</f>
        <v>24.393656716417908</v>
      </c>
      <c r="AD36" s="87">
        <v>105.8</v>
      </c>
      <c r="AE36" s="17">
        <f>AD36/Z36*100</f>
        <v>100.95419847328245</v>
      </c>
      <c r="AF36" s="37">
        <v>49.6</v>
      </c>
      <c r="AG36" s="17">
        <f>AF36/AB36*100</f>
        <v>94.8374760994264</v>
      </c>
      <c r="AH36" s="94">
        <v>131</v>
      </c>
      <c r="AI36" s="17">
        <f>AH36/AD36*100</f>
        <v>123.81852551984878</v>
      </c>
      <c r="AJ36" s="37">
        <v>24.4</v>
      </c>
      <c r="AK36" s="17">
        <f>AJ36/AF36*100</f>
        <v>49.19354838709677</v>
      </c>
      <c r="AL36" s="87">
        <v>62.5</v>
      </c>
      <c r="AM36" s="17">
        <f>AL36/AH36*100</f>
        <v>47.70992366412214</v>
      </c>
      <c r="AN36" s="37"/>
      <c r="AO36" s="17"/>
      <c r="AP36" s="87"/>
      <c r="AQ36" s="17"/>
      <c r="AR36" s="37"/>
      <c r="AS36" s="17" t="e">
        <f>AR36/AN36*100</f>
        <v>#DIV/0!</v>
      </c>
    </row>
    <row r="37" spans="1:45" s="11" customFormat="1" ht="21" customHeight="1">
      <c r="A37" s="65" t="s">
        <v>204</v>
      </c>
      <c r="B37" s="16" t="s">
        <v>13</v>
      </c>
      <c r="C37" s="56" t="s">
        <v>48</v>
      </c>
      <c r="D37" s="10">
        <v>325</v>
      </c>
      <c r="E37" s="15" t="e">
        <f>D37/#REF!*100</f>
        <v>#REF!</v>
      </c>
      <c r="F37" s="10">
        <v>768</v>
      </c>
      <c r="G37" s="26">
        <v>135</v>
      </c>
      <c r="H37" s="33">
        <v>420</v>
      </c>
      <c r="I37" s="15">
        <f>H37/D37*100</f>
        <v>129.23076923076923</v>
      </c>
      <c r="J37" s="36">
        <v>882.3</v>
      </c>
      <c r="K37" s="17">
        <f>J37/F37*100</f>
        <v>114.88281249999999</v>
      </c>
      <c r="L37" s="39">
        <v>501</v>
      </c>
      <c r="M37" s="52">
        <f>L37/H37*100</f>
        <v>119.28571428571428</v>
      </c>
      <c r="N37" s="75">
        <v>999</v>
      </c>
      <c r="O37" s="51">
        <f t="shared" si="0"/>
        <v>113.22679360761647</v>
      </c>
      <c r="P37" s="39">
        <v>516</v>
      </c>
      <c r="Q37" s="52">
        <f>P37/L37*100</f>
        <v>102.9940119760479</v>
      </c>
      <c r="R37" s="74">
        <v>1035.8</v>
      </c>
      <c r="S37" s="17">
        <f t="shared" si="12"/>
        <v>103.68368368368368</v>
      </c>
      <c r="T37" s="37">
        <v>489.4</v>
      </c>
      <c r="U37" s="17">
        <f t="shared" si="13"/>
        <v>94.84496124031008</v>
      </c>
      <c r="V37" s="74">
        <v>1087.6</v>
      </c>
      <c r="W37" s="17">
        <f>V37/R37*100</f>
        <v>105.00096543734313</v>
      </c>
      <c r="X37" s="37">
        <v>609.7</v>
      </c>
      <c r="Y37" s="17">
        <f>X37/T37*100</f>
        <v>124.58111973845527</v>
      </c>
      <c r="Z37" s="87">
        <v>960</v>
      </c>
      <c r="AA37" s="17">
        <f>Z37/V37*100</f>
        <v>88.26774549466717</v>
      </c>
      <c r="AB37" s="37">
        <v>637</v>
      </c>
      <c r="AC37" s="17">
        <f>AB37/X37*100</f>
        <v>104.4776119402985</v>
      </c>
      <c r="AD37" s="87">
        <v>1240.5</v>
      </c>
      <c r="AE37" s="17">
        <f>AD37/Z37*100</f>
        <v>129.21875</v>
      </c>
      <c r="AF37" s="37">
        <v>640</v>
      </c>
      <c r="AG37" s="17">
        <f>AF37/AB37*100</f>
        <v>100.47095761381475</v>
      </c>
      <c r="AH37" s="94">
        <v>1652</v>
      </c>
      <c r="AI37" s="17">
        <f>AH37/AD37*100</f>
        <v>133.17210802095929</v>
      </c>
      <c r="AJ37" s="37">
        <v>795</v>
      </c>
      <c r="AK37" s="17">
        <f>AJ37/AF37*100</f>
        <v>124.21875</v>
      </c>
      <c r="AL37" s="87">
        <v>1859.4</v>
      </c>
      <c r="AM37" s="17">
        <f>AL37/AH37*100</f>
        <v>112.55447941888622</v>
      </c>
      <c r="AN37" s="37"/>
      <c r="AO37" s="17"/>
      <c r="AP37" s="87"/>
      <c r="AQ37" s="17"/>
      <c r="AR37" s="37"/>
      <c r="AS37" s="17" t="e">
        <f>AR37/AN37*100</f>
        <v>#DIV/0!</v>
      </c>
    </row>
    <row r="38" spans="1:45" s="11" customFormat="1" ht="20.25" customHeight="1">
      <c r="A38" s="65" t="s">
        <v>205</v>
      </c>
      <c r="B38" s="16" t="s">
        <v>14</v>
      </c>
      <c r="C38" s="56" t="s">
        <v>15</v>
      </c>
      <c r="D38" s="10"/>
      <c r="E38" s="10"/>
      <c r="F38" s="10"/>
      <c r="G38" s="26"/>
      <c r="H38" s="33"/>
      <c r="I38" s="15"/>
      <c r="J38" s="36"/>
      <c r="K38" s="17"/>
      <c r="L38" s="32"/>
      <c r="M38" s="52"/>
      <c r="N38" s="75"/>
      <c r="O38" s="51"/>
      <c r="P38" s="32"/>
      <c r="Q38" s="52"/>
      <c r="R38" s="74"/>
      <c r="S38" s="17"/>
      <c r="T38" s="32"/>
      <c r="U38" s="17"/>
      <c r="V38" s="74"/>
      <c r="W38" s="17"/>
      <c r="X38" s="32"/>
      <c r="Y38" s="17"/>
      <c r="Z38" s="91"/>
      <c r="AA38" s="17"/>
      <c r="AB38" s="32"/>
      <c r="AC38" s="17"/>
      <c r="AD38" s="86"/>
      <c r="AE38" s="17"/>
      <c r="AF38" s="32"/>
      <c r="AG38" s="17"/>
      <c r="AH38" s="95"/>
      <c r="AI38" s="17"/>
      <c r="AJ38" s="32"/>
      <c r="AK38" s="17"/>
      <c r="AL38" s="91"/>
      <c r="AM38" s="17"/>
      <c r="AN38" s="32"/>
      <c r="AO38" s="17"/>
      <c r="AP38" s="91"/>
      <c r="AQ38" s="17"/>
      <c r="AR38" s="32"/>
      <c r="AS38" s="17"/>
    </row>
    <row r="39" spans="1:45" s="11" customFormat="1" ht="18.75" customHeight="1">
      <c r="A39" s="65" t="s">
        <v>206</v>
      </c>
      <c r="B39" s="16" t="s">
        <v>16</v>
      </c>
      <c r="C39" s="56" t="s">
        <v>12</v>
      </c>
      <c r="D39" s="10"/>
      <c r="E39" s="10"/>
      <c r="F39" s="10">
        <v>0.283</v>
      </c>
      <c r="G39" s="26">
        <v>111</v>
      </c>
      <c r="H39" s="33"/>
      <c r="I39" s="15"/>
      <c r="J39" s="38">
        <v>0.3695</v>
      </c>
      <c r="K39" s="17">
        <f>J39/F39*100</f>
        <v>130.565371024735</v>
      </c>
      <c r="L39" s="32">
        <v>0</v>
      </c>
      <c r="M39" s="52"/>
      <c r="N39" s="76">
        <v>0.422</v>
      </c>
      <c r="O39" s="51">
        <f t="shared" si="0"/>
        <v>114.2083897158322</v>
      </c>
      <c r="P39" s="32">
        <v>0</v>
      </c>
      <c r="Q39" s="52"/>
      <c r="R39" s="76">
        <v>0.655</v>
      </c>
      <c r="S39" s="17">
        <f t="shared" si="12"/>
        <v>155.2132701421801</v>
      </c>
      <c r="T39" s="32">
        <v>0</v>
      </c>
      <c r="U39" s="17"/>
      <c r="V39" s="73">
        <v>0.46</v>
      </c>
      <c r="W39" s="17">
        <f>V39/R39*100</f>
        <v>70.22900763358778</v>
      </c>
      <c r="X39" s="32">
        <v>0</v>
      </c>
      <c r="Y39" s="17" t="s">
        <v>66</v>
      </c>
      <c r="Z39" s="88">
        <v>0.6255</v>
      </c>
      <c r="AA39" s="17">
        <f>Z39/V39*100</f>
        <v>135.9782608695652</v>
      </c>
      <c r="AB39" s="38"/>
      <c r="AC39" s="17" t="s">
        <v>66</v>
      </c>
      <c r="AD39" s="88">
        <v>0.635</v>
      </c>
      <c r="AE39" s="17" t="s">
        <v>66</v>
      </c>
      <c r="AF39" s="32"/>
      <c r="AG39" s="17" t="s">
        <v>66</v>
      </c>
      <c r="AH39" s="96">
        <v>0.463</v>
      </c>
      <c r="AI39" s="17" t="s">
        <v>66</v>
      </c>
      <c r="AJ39" s="32"/>
      <c r="AK39" s="17" t="s">
        <v>66</v>
      </c>
      <c r="AL39" s="88">
        <v>0.2516</v>
      </c>
      <c r="AM39" s="17" t="s">
        <v>66</v>
      </c>
      <c r="AN39" s="32"/>
      <c r="AO39" s="17" t="s">
        <v>66</v>
      </c>
      <c r="AP39" s="88">
        <v>0.224</v>
      </c>
      <c r="AQ39" s="17" t="s">
        <v>66</v>
      </c>
      <c r="AR39" s="32"/>
      <c r="AS39" s="17" t="s">
        <v>66</v>
      </c>
    </row>
    <row r="40" spans="1:45" s="11" customFormat="1" ht="18.75" customHeight="1">
      <c r="A40" s="65" t="s">
        <v>207</v>
      </c>
      <c r="B40" s="16" t="s">
        <v>17</v>
      </c>
      <c r="C40" s="56" t="s">
        <v>12</v>
      </c>
      <c r="D40" s="10"/>
      <c r="E40" s="10"/>
      <c r="F40" s="10">
        <v>0.008</v>
      </c>
      <c r="G40" s="26">
        <v>102</v>
      </c>
      <c r="H40" s="33"/>
      <c r="I40" s="15"/>
      <c r="J40" s="36">
        <v>0.015</v>
      </c>
      <c r="K40" s="17">
        <f>J40/F40*100</f>
        <v>187.5</v>
      </c>
      <c r="L40" s="32">
        <v>0</v>
      </c>
      <c r="M40" s="52"/>
      <c r="N40" s="76">
        <v>0.024</v>
      </c>
      <c r="O40" s="51">
        <f t="shared" si="0"/>
        <v>160</v>
      </c>
      <c r="P40" s="32">
        <v>0</v>
      </c>
      <c r="Q40" s="52"/>
      <c r="R40" s="76">
        <v>0.0477</v>
      </c>
      <c r="S40" s="17">
        <f t="shared" si="12"/>
        <v>198.74999999999997</v>
      </c>
      <c r="T40" s="32">
        <v>0</v>
      </c>
      <c r="U40" s="17"/>
      <c r="V40" s="73">
        <v>0.02</v>
      </c>
      <c r="W40" s="17">
        <f>V40/R40*100</f>
        <v>41.928721174004195</v>
      </c>
      <c r="X40" s="32">
        <v>0</v>
      </c>
      <c r="Y40" s="17" t="s">
        <v>66</v>
      </c>
      <c r="Z40" s="88">
        <v>0.0069</v>
      </c>
      <c r="AA40" s="17">
        <f>Z40/V40*100</f>
        <v>34.5</v>
      </c>
      <c r="AB40" s="38"/>
      <c r="AC40" s="17" t="s">
        <v>66</v>
      </c>
      <c r="AD40" s="88">
        <v>0.007</v>
      </c>
      <c r="AE40" s="17" t="s">
        <v>66</v>
      </c>
      <c r="AF40" s="32"/>
      <c r="AG40" s="17" t="s">
        <v>66</v>
      </c>
      <c r="AH40" s="96"/>
      <c r="AI40" s="17" t="s">
        <v>66</v>
      </c>
      <c r="AJ40" s="32"/>
      <c r="AK40" s="17" t="s">
        <v>66</v>
      </c>
      <c r="AL40" s="88"/>
      <c r="AM40" s="17" t="s">
        <v>66</v>
      </c>
      <c r="AN40" s="32"/>
      <c r="AO40" s="17" t="s">
        <v>66</v>
      </c>
      <c r="AP40" s="88"/>
      <c r="AQ40" s="17" t="s">
        <v>66</v>
      </c>
      <c r="AR40" s="32"/>
      <c r="AS40" s="17" t="s">
        <v>66</v>
      </c>
    </row>
    <row r="41" spans="1:45" s="11" customFormat="1" ht="20.25" customHeight="1">
      <c r="A41" s="65" t="s">
        <v>208</v>
      </c>
      <c r="B41" s="16" t="s">
        <v>18</v>
      </c>
      <c r="C41" s="56" t="s">
        <v>19</v>
      </c>
      <c r="D41" s="10">
        <v>0.546</v>
      </c>
      <c r="E41" s="15" t="e">
        <f>D41/#REF!*100</f>
        <v>#REF!</v>
      </c>
      <c r="F41" s="10">
        <v>0.514</v>
      </c>
      <c r="G41" s="26">
        <v>103.2</v>
      </c>
      <c r="H41" s="33">
        <v>0.597</v>
      </c>
      <c r="I41" s="15">
        <f>H41/D41*100</f>
        <v>109.34065934065933</v>
      </c>
      <c r="J41" s="36">
        <v>0.572</v>
      </c>
      <c r="K41" s="17">
        <f>J41/F41*100</f>
        <v>111.28404669260699</v>
      </c>
      <c r="L41" s="38">
        <v>0.57</v>
      </c>
      <c r="M41" s="52">
        <f aca="true" t="shared" si="19" ref="M41:M90">L41/H41*100</f>
        <v>95.47738693467336</v>
      </c>
      <c r="N41" s="76">
        <v>0.551</v>
      </c>
      <c r="O41" s="51">
        <f aca="true" t="shared" si="20" ref="O41:O90">N41/J41*100</f>
        <v>96.32867132867135</v>
      </c>
      <c r="P41" s="38">
        <v>0.704</v>
      </c>
      <c r="Q41" s="52">
        <f>P41/L41*100</f>
        <v>123.50877192982456</v>
      </c>
      <c r="R41" s="76">
        <v>0.667</v>
      </c>
      <c r="S41" s="17">
        <f t="shared" si="12"/>
        <v>121.05263157894737</v>
      </c>
      <c r="T41" s="38">
        <f>908/1000</f>
        <v>0.908</v>
      </c>
      <c r="U41" s="17">
        <f t="shared" si="13"/>
        <v>128.97727272727272</v>
      </c>
      <c r="V41" s="76">
        <v>0.814</v>
      </c>
      <c r="W41" s="17">
        <f>V41/R41*100</f>
        <v>122.03898050974512</v>
      </c>
      <c r="X41" s="38">
        <v>1.034</v>
      </c>
      <c r="Y41" s="17">
        <f>X41/T41*100</f>
        <v>113.87665198237886</v>
      </c>
      <c r="Z41" s="91">
        <v>0.983</v>
      </c>
      <c r="AA41" s="17">
        <f>Z41/V41*100</f>
        <v>120.76167076167077</v>
      </c>
      <c r="AB41" s="38">
        <v>1.093</v>
      </c>
      <c r="AC41" s="17">
        <f>AB41/X41*100</f>
        <v>105.70599613152805</v>
      </c>
      <c r="AD41" s="88">
        <v>1.062</v>
      </c>
      <c r="AE41" s="17">
        <f>AD41/Z41*100</f>
        <v>108.03662258392677</v>
      </c>
      <c r="AF41" s="38">
        <v>0.959</v>
      </c>
      <c r="AG41" s="17">
        <f>AF41/AB41*100</f>
        <v>87.74016468435498</v>
      </c>
      <c r="AH41" s="95">
        <v>1.063</v>
      </c>
      <c r="AI41" s="17">
        <f>AH41/AD41*100</f>
        <v>100.09416195856873</v>
      </c>
      <c r="AJ41" s="38">
        <v>0.933</v>
      </c>
      <c r="AK41" s="17">
        <f>AJ41/AF41*100</f>
        <v>97.288842544317</v>
      </c>
      <c r="AL41" s="91">
        <v>1.086</v>
      </c>
      <c r="AM41" s="17">
        <f>AL41/AH41*100</f>
        <v>102.1636876763876</v>
      </c>
      <c r="AN41" s="38">
        <v>0.206</v>
      </c>
      <c r="AO41" s="17">
        <f>AN41/AJ41*100</f>
        <v>22.07931404072883</v>
      </c>
      <c r="AP41" s="91">
        <v>1.094</v>
      </c>
      <c r="AQ41" s="17">
        <f>AP41/AL41*100</f>
        <v>100.7366482504604</v>
      </c>
      <c r="AR41" s="38">
        <v>0.147</v>
      </c>
      <c r="AS41" s="17">
        <f>AR41/AN41*100</f>
        <v>71.35922330097088</v>
      </c>
    </row>
    <row r="42" spans="1:45" s="11" customFormat="1" ht="19.5" customHeight="1">
      <c r="A42" s="66" t="s">
        <v>98</v>
      </c>
      <c r="B42" s="46" t="s">
        <v>53</v>
      </c>
      <c r="C42" s="46"/>
      <c r="D42" s="10"/>
      <c r="E42" s="10"/>
      <c r="F42" s="10"/>
      <c r="G42" s="26"/>
      <c r="H42" s="33"/>
      <c r="I42" s="15"/>
      <c r="J42" s="36"/>
      <c r="K42" s="17"/>
      <c r="L42" s="32"/>
      <c r="M42" s="52"/>
      <c r="N42" s="73"/>
      <c r="O42" s="51"/>
      <c r="P42" s="32"/>
      <c r="Q42" s="52"/>
      <c r="R42" s="74"/>
      <c r="S42" s="17"/>
      <c r="T42" s="32"/>
      <c r="U42" s="17"/>
      <c r="V42" s="74"/>
      <c r="W42" s="17"/>
      <c r="X42" s="32"/>
      <c r="Y42" s="17"/>
      <c r="Z42" s="91"/>
      <c r="AA42" s="17"/>
      <c r="AB42" s="32"/>
      <c r="AC42" s="17"/>
      <c r="AD42" s="86"/>
      <c r="AE42" s="17"/>
      <c r="AF42" s="32"/>
      <c r="AG42" s="17"/>
      <c r="AH42" s="95"/>
      <c r="AI42" s="17"/>
      <c r="AJ42" s="32"/>
      <c r="AK42" s="17"/>
      <c r="AL42" s="91"/>
      <c r="AM42" s="17"/>
      <c r="AN42" s="32"/>
      <c r="AO42" s="17"/>
      <c r="AP42" s="91"/>
      <c r="AQ42" s="17"/>
      <c r="AR42" s="32"/>
      <c r="AS42" s="17"/>
    </row>
    <row r="43" spans="1:45" s="11" customFormat="1" ht="20.25" customHeight="1">
      <c r="A43" s="66" t="s">
        <v>99</v>
      </c>
      <c r="B43" s="19" t="s">
        <v>46</v>
      </c>
      <c r="C43" s="57" t="s">
        <v>48</v>
      </c>
      <c r="D43" s="10">
        <v>888</v>
      </c>
      <c r="E43" s="15" t="e">
        <f>D43/#REF!*100</f>
        <v>#REF!</v>
      </c>
      <c r="F43" s="10">
        <v>1840</v>
      </c>
      <c r="G43" s="26">
        <v>88</v>
      </c>
      <c r="H43" s="33">
        <v>737</v>
      </c>
      <c r="I43" s="15">
        <f>H43/D43*100</f>
        <v>82.9954954954955</v>
      </c>
      <c r="J43" s="36">
        <v>1474</v>
      </c>
      <c r="K43" s="17">
        <f>J43/F43*100</f>
        <v>80.1086956521739</v>
      </c>
      <c r="L43" s="39">
        <v>706</v>
      </c>
      <c r="M43" s="52">
        <f t="shared" si="19"/>
        <v>95.79375848032564</v>
      </c>
      <c r="N43" s="75">
        <v>1403</v>
      </c>
      <c r="O43" s="51">
        <f>N43/J43*100</f>
        <v>95.1831750339213</v>
      </c>
      <c r="P43" s="39">
        <v>639</v>
      </c>
      <c r="Q43" s="52">
        <f>P43/L43*100</f>
        <v>90.5099150141643</v>
      </c>
      <c r="R43" s="75">
        <v>1264</v>
      </c>
      <c r="S43" s="17">
        <f aca="true" t="shared" si="21" ref="S43:S90">R43/N43*100</f>
        <v>90.09265858873842</v>
      </c>
      <c r="T43" s="39">
        <v>719.8</v>
      </c>
      <c r="U43" s="17">
        <f t="shared" si="13"/>
        <v>112.64475743348983</v>
      </c>
      <c r="V43" s="75">
        <v>1331.5</v>
      </c>
      <c r="W43" s="17">
        <f>V43/R43*100</f>
        <v>105.34018987341771</v>
      </c>
      <c r="X43" s="39">
        <v>665.2</v>
      </c>
      <c r="Y43" s="17">
        <f>X43/T43*100</f>
        <v>92.41455959988886</v>
      </c>
      <c r="Z43" s="91">
        <v>1223.5</v>
      </c>
      <c r="AA43" s="17">
        <f>Z43/V43*100</f>
        <v>91.88884716485167</v>
      </c>
      <c r="AB43" s="37">
        <v>618.8</v>
      </c>
      <c r="AC43" s="17">
        <f>AB43/X43*100</f>
        <v>93.02465423932651</v>
      </c>
      <c r="AD43" s="87">
        <v>1346.7</v>
      </c>
      <c r="AE43" s="17">
        <f>AD43/Z43*100</f>
        <v>110.06947282386596</v>
      </c>
      <c r="AF43" s="37">
        <v>587.4</v>
      </c>
      <c r="AG43" s="17">
        <f>AF43/AB43*100</f>
        <v>94.92566257272141</v>
      </c>
      <c r="AH43" s="95">
        <v>1246.5</v>
      </c>
      <c r="AI43" s="17">
        <f>AH43/AD43*100</f>
        <v>92.5595901091557</v>
      </c>
      <c r="AJ43" s="37">
        <v>470.2</v>
      </c>
      <c r="AK43" s="17">
        <f>AJ43/AB43*100</f>
        <v>75.9857789269554</v>
      </c>
      <c r="AL43" s="91">
        <v>1145.9</v>
      </c>
      <c r="AM43" s="17">
        <f>AL43/AH43*100</f>
        <v>91.92940232651424</v>
      </c>
      <c r="AN43" s="37">
        <v>25</v>
      </c>
      <c r="AO43" s="17">
        <f>AN43/AJ43*100</f>
        <v>5.316886431305828</v>
      </c>
      <c r="AP43" s="91">
        <v>1133.5</v>
      </c>
      <c r="AQ43" s="17">
        <f>AP43/AL43*100</f>
        <v>98.91788114146085</v>
      </c>
      <c r="AR43" s="37">
        <v>22.4</v>
      </c>
      <c r="AS43" s="17">
        <f>AR43/AN43*100</f>
        <v>89.6</v>
      </c>
    </row>
    <row r="44" spans="1:45" s="11" customFormat="1" ht="18.75" customHeight="1">
      <c r="A44" s="66" t="s">
        <v>184</v>
      </c>
      <c r="B44" s="19" t="s">
        <v>54</v>
      </c>
      <c r="C44" s="57" t="s">
        <v>48</v>
      </c>
      <c r="D44" s="10"/>
      <c r="E44" s="10"/>
      <c r="F44" s="10"/>
      <c r="G44" s="26"/>
      <c r="H44" s="33"/>
      <c r="I44" s="15"/>
      <c r="J44" s="36"/>
      <c r="K44" s="17"/>
      <c r="L44" s="32"/>
      <c r="M44" s="52"/>
      <c r="N44" s="73"/>
      <c r="O44" s="51"/>
      <c r="P44" s="32"/>
      <c r="Q44" s="52"/>
      <c r="R44" s="74"/>
      <c r="S44" s="17"/>
      <c r="T44" s="32"/>
      <c r="U44" s="17"/>
      <c r="V44" s="74"/>
      <c r="W44" s="17"/>
      <c r="X44" s="32"/>
      <c r="Y44" s="17"/>
      <c r="Z44" s="91"/>
      <c r="AA44" s="17"/>
      <c r="AB44" s="32"/>
      <c r="AC44" s="17"/>
      <c r="AD44" s="86"/>
      <c r="AE44" s="17"/>
      <c r="AF44" s="32"/>
      <c r="AG44" s="17"/>
      <c r="AH44" s="86"/>
      <c r="AI44" s="17"/>
      <c r="AJ44" s="32"/>
      <c r="AK44" s="17"/>
      <c r="AL44" s="91"/>
      <c r="AM44" s="17"/>
      <c r="AN44" s="32"/>
      <c r="AO44" s="17"/>
      <c r="AP44" s="91"/>
      <c r="AQ44" s="17"/>
      <c r="AR44" s="32"/>
      <c r="AS44" s="17"/>
    </row>
    <row r="45" spans="1:45" s="11" customFormat="1" ht="21" customHeight="1">
      <c r="A45" s="66" t="s">
        <v>185</v>
      </c>
      <c r="B45" s="19" t="s">
        <v>47</v>
      </c>
      <c r="C45" s="57" t="s">
        <v>48</v>
      </c>
      <c r="D45" s="10"/>
      <c r="E45" s="10"/>
      <c r="F45" s="10"/>
      <c r="G45" s="26"/>
      <c r="H45" s="33"/>
      <c r="I45" s="15"/>
      <c r="J45" s="36"/>
      <c r="K45" s="17"/>
      <c r="L45" s="32"/>
      <c r="M45" s="52"/>
      <c r="N45" s="73"/>
      <c r="O45" s="51"/>
      <c r="P45" s="32"/>
      <c r="Q45" s="52"/>
      <c r="R45" s="74"/>
      <c r="S45" s="17"/>
      <c r="T45" s="32"/>
      <c r="U45" s="17"/>
      <c r="V45" s="74"/>
      <c r="W45" s="17"/>
      <c r="X45" s="32"/>
      <c r="Y45" s="17"/>
      <c r="Z45" s="91"/>
      <c r="AA45" s="17"/>
      <c r="AB45" s="32"/>
      <c r="AC45" s="17"/>
      <c r="AD45" s="86"/>
      <c r="AE45" s="17"/>
      <c r="AF45" s="32"/>
      <c r="AG45" s="17"/>
      <c r="AH45" s="86"/>
      <c r="AI45" s="17"/>
      <c r="AJ45" s="32"/>
      <c r="AK45" s="17"/>
      <c r="AL45" s="91"/>
      <c r="AM45" s="17"/>
      <c r="AN45" s="32"/>
      <c r="AO45" s="17"/>
      <c r="AP45" s="91"/>
      <c r="AQ45" s="17"/>
      <c r="AR45" s="32"/>
      <c r="AS45" s="17"/>
    </row>
    <row r="46" spans="1:45" s="11" customFormat="1" ht="18.75" customHeight="1">
      <c r="A46" s="66" t="s">
        <v>100</v>
      </c>
      <c r="B46" s="46" t="s">
        <v>52</v>
      </c>
      <c r="C46" s="46"/>
      <c r="D46" s="10"/>
      <c r="E46" s="10"/>
      <c r="F46" s="10"/>
      <c r="G46" s="26"/>
      <c r="H46" s="33"/>
      <c r="I46" s="15"/>
      <c r="J46" s="36"/>
      <c r="K46" s="17"/>
      <c r="L46" s="32"/>
      <c r="M46" s="52"/>
      <c r="N46" s="73"/>
      <c r="O46" s="51"/>
      <c r="P46" s="32"/>
      <c r="Q46" s="52"/>
      <c r="R46" s="74"/>
      <c r="S46" s="17"/>
      <c r="T46" s="32"/>
      <c r="U46" s="17"/>
      <c r="V46" s="74"/>
      <c r="W46" s="17"/>
      <c r="X46" s="32"/>
      <c r="Y46" s="17"/>
      <c r="Z46" s="91"/>
      <c r="AA46" s="17"/>
      <c r="AB46" s="32"/>
      <c r="AC46" s="17"/>
      <c r="AD46" s="86"/>
      <c r="AE46" s="17"/>
      <c r="AF46" s="32"/>
      <c r="AG46" s="17"/>
      <c r="AH46" s="86"/>
      <c r="AI46" s="17"/>
      <c r="AJ46" s="32"/>
      <c r="AK46" s="17"/>
      <c r="AL46" s="91"/>
      <c r="AM46" s="17"/>
      <c r="AN46" s="32"/>
      <c r="AO46" s="17"/>
      <c r="AP46" s="91"/>
      <c r="AQ46" s="17"/>
      <c r="AR46" s="32"/>
      <c r="AS46" s="17"/>
    </row>
    <row r="47" spans="1:45" s="11" customFormat="1" ht="32.25" customHeight="1">
      <c r="A47" s="65" t="s">
        <v>101</v>
      </c>
      <c r="B47" s="19" t="s">
        <v>142</v>
      </c>
      <c r="C47" s="57" t="s">
        <v>39</v>
      </c>
      <c r="D47" s="10">
        <v>3</v>
      </c>
      <c r="E47" s="10">
        <v>100</v>
      </c>
      <c r="F47" s="10">
        <v>3</v>
      </c>
      <c r="G47" s="10">
        <v>100</v>
      </c>
      <c r="H47" s="33">
        <v>3</v>
      </c>
      <c r="I47" s="15">
        <f>H47/D47*100</f>
        <v>100</v>
      </c>
      <c r="J47" s="33">
        <v>3</v>
      </c>
      <c r="K47" s="17">
        <f>J47/F47*100</f>
        <v>100</v>
      </c>
      <c r="L47" s="39">
        <v>3</v>
      </c>
      <c r="M47" s="52">
        <f t="shared" si="19"/>
        <v>100</v>
      </c>
      <c r="N47" s="75">
        <v>3</v>
      </c>
      <c r="O47" s="51">
        <f t="shared" si="20"/>
        <v>100</v>
      </c>
      <c r="P47" s="39">
        <v>3</v>
      </c>
      <c r="Q47" s="52">
        <f>P47/L47*100</f>
        <v>100</v>
      </c>
      <c r="R47" s="75">
        <v>3</v>
      </c>
      <c r="S47" s="17">
        <f t="shared" si="21"/>
        <v>100</v>
      </c>
      <c r="T47" s="39">
        <v>3</v>
      </c>
      <c r="U47" s="17">
        <f aca="true" t="shared" si="22" ref="U47:U90">T47/P47*100</f>
        <v>100</v>
      </c>
      <c r="V47" s="75">
        <v>3</v>
      </c>
      <c r="W47" s="17">
        <f>V47/R47*100</f>
        <v>100</v>
      </c>
      <c r="X47" s="39">
        <v>3</v>
      </c>
      <c r="Y47" s="17">
        <f>X47/T47*100</f>
        <v>100</v>
      </c>
      <c r="Z47" s="92">
        <v>3</v>
      </c>
      <c r="AA47" s="17">
        <f>Z47/V47*100</f>
        <v>100</v>
      </c>
      <c r="AB47" s="39">
        <v>3</v>
      </c>
      <c r="AC47" s="17">
        <f>AB47/X47*100</f>
        <v>100</v>
      </c>
      <c r="AD47" s="89">
        <v>3</v>
      </c>
      <c r="AE47" s="17">
        <f aca="true" t="shared" si="23" ref="AE47:AE54">AD47/Z47*100</f>
        <v>100</v>
      </c>
      <c r="AF47" s="39">
        <v>3</v>
      </c>
      <c r="AG47" s="17">
        <f aca="true" t="shared" si="24" ref="AG47:AG54">AF47/AB47*100</f>
        <v>100</v>
      </c>
      <c r="AH47" s="98">
        <v>3</v>
      </c>
      <c r="AI47" s="17">
        <f aca="true" t="shared" si="25" ref="AI47:AI54">AH47/AD47*100</f>
        <v>100</v>
      </c>
      <c r="AJ47" s="39">
        <v>3</v>
      </c>
      <c r="AK47" s="17">
        <f>AJ47/AB47*100</f>
        <v>100</v>
      </c>
      <c r="AL47" s="92">
        <v>3</v>
      </c>
      <c r="AM47" s="17">
        <f>AL47/AH47*100</f>
        <v>100</v>
      </c>
      <c r="AN47" s="39"/>
      <c r="AO47" s="17"/>
      <c r="AP47" s="92"/>
      <c r="AQ47" s="17"/>
      <c r="AR47" s="39"/>
      <c r="AS47" s="17">
        <f>AR47/AJ47*100</f>
        <v>0</v>
      </c>
    </row>
    <row r="48" spans="1:45" s="11" customFormat="1" ht="45" customHeight="1">
      <c r="A48" s="65" t="s">
        <v>186</v>
      </c>
      <c r="B48" s="19" t="s">
        <v>143</v>
      </c>
      <c r="C48" s="57" t="s">
        <v>39</v>
      </c>
      <c r="D48" s="10">
        <v>13</v>
      </c>
      <c r="E48" s="10">
        <v>100</v>
      </c>
      <c r="F48" s="10">
        <v>13</v>
      </c>
      <c r="G48" s="10">
        <v>100</v>
      </c>
      <c r="H48" s="33">
        <v>13</v>
      </c>
      <c r="I48" s="15">
        <f>H48/D48*100</f>
        <v>100</v>
      </c>
      <c r="J48" s="33">
        <v>13</v>
      </c>
      <c r="K48" s="17">
        <f>J48/F48*100</f>
        <v>100</v>
      </c>
      <c r="L48" s="39">
        <v>13</v>
      </c>
      <c r="M48" s="52">
        <f t="shared" si="19"/>
        <v>100</v>
      </c>
      <c r="N48" s="75">
        <v>13</v>
      </c>
      <c r="O48" s="51">
        <f t="shared" si="20"/>
        <v>100</v>
      </c>
      <c r="P48" s="39">
        <v>13</v>
      </c>
      <c r="Q48" s="52">
        <f>P48/L48*100</f>
        <v>100</v>
      </c>
      <c r="R48" s="75">
        <v>13</v>
      </c>
      <c r="S48" s="17">
        <f t="shared" si="21"/>
        <v>100</v>
      </c>
      <c r="T48" s="39">
        <v>13</v>
      </c>
      <c r="U48" s="17">
        <f t="shared" si="22"/>
        <v>100</v>
      </c>
      <c r="V48" s="75">
        <v>13</v>
      </c>
      <c r="W48" s="17">
        <f>V48/R48*100</f>
        <v>100</v>
      </c>
      <c r="X48" s="39">
        <v>13</v>
      </c>
      <c r="Y48" s="17">
        <f>X48/T48*100</f>
        <v>100</v>
      </c>
      <c r="Z48" s="92">
        <v>13</v>
      </c>
      <c r="AA48" s="17">
        <f>Z48/V48*100</f>
        <v>100</v>
      </c>
      <c r="AB48" s="39">
        <v>13</v>
      </c>
      <c r="AC48" s="17">
        <f>AB48/X48*100</f>
        <v>100</v>
      </c>
      <c r="AD48" s="89">
        <v>13</v>
      </c>
      <c r="AE48" s="17">
        <f t="shared" si="23"/>
        <v>100</v>
      </c>
      <c r="AF48" s="39">
        <v>13</v>
      </c>
      <c r="AG48" s="17">
        <f t="shared" si="24"/>
        <v>100</v>
      </c>
      <c r="AH48" s="98">
        <v>13</v>
      </c>
      <c r="AI48" s="17">
        <f t="shared" si="25"/>
        <v>100</v>
      </c>
      <c r="AJ48" s="39">
        <v>13</v>
      </c>
      <c r="AK48" s="17">
        <f>AJ48/AB48*100</f>
        <v>100</v>
      </c>
      <c r="AL48" s="92">
        <v>12</v>
      </c>
      <c r="AM48" s="17">
        <f>AL48/AH48*100</f>
        <v>92.3076923076923</v>
      </c>
      <c r="AN48" s="39">
        <v>3</v>
      </c>
      <c r="AO48" s="17"/>
      <c r="AP48" s="92"/>
      <c r="AQ48" s="17"/>
      <c r="AR48" s="39">
        <v>3</v>
      </c>
      <c r="AS48" s="17">
        <f>AR48/AJ48*100</f>
        <v>23.076923076923077</v>
      </c>
    </row>
    <row r="49" spans="1:45" s="11" customFormat="1" ht="33" customHeight="1">
      <c r="A49" s="65" t="s">
        <v>187</v>
      </c>
      <c r="B49" s="19" t="s">
        <v>144</v>
      </c>
      <c r="C49" s="56" t="s">
        <v>39</v>
      </c>
      <c r="D49" s="10"/>
      <c r="E49" s="10"/>
      <c r="F49" s="10">
        <v>7</v>
      </c>
      <c r="G49" s="10"/>
      <c r="H49" s="33">
        <v>7</v>
      </c>
      <c r="I49" s="15"/>
      <c r="J49" s="33">
        <v>7</v>
      </c>
      <c r="K49" s="17">
        <f>J49/F49*100</f>
        <v>100</v>
      </c>
      <c r="L49" s="39">
        <v>6</v>
      </c>
      <c r="M49" s="52"/>
      <c r="N49" s="75">
        <v>6</v>
      </c>
      <c r="O49" s="51">
        <f t="shared" si="20"/>
        <v>85.71428571428571</v>
      </c>
      <c r="P49" s="39">
        <v>3</v>
      </c>
      <c r="Q49" s="52">
        <f>P49/L49*100</f>
        <v>50</v>
      </c>
      <c r="R49" s="75">
        <v>3</v>
      </c>
      <c r="S49" s="17">
        <f t="shared" si="21"/>
        <v>50</v>
      </c>
      <c r="T49" s="39">
        <v>3</v>
      </c>
      <c r="U49" s="17">
        <f t="shared" si="22"/>
        <v>100</v>
      </c>
      <c r="V49" s="75">
        <v>3</v>
      </c>
      <c r="W49" s="17">
        <f>V49/R49*100</f>
        <v>100</v>
      </c>
      <c r="X49" s="39">
        <v>3</v>
      </c>
      <c r="Y49" s="17">
        <f>X49/T49*100</f>
        <v>100</v>
      </c>
      <c r="Z49" s="92">
        <v>3</v>
      </c>
      <c r="AA49" s="17">
        <f>Z49/V49*100</f>
        <v>100</v>
      </c>
      <c r="AB49" s="39">
        <v>3</v>
      </c>
      <c r="AC49" s="17">
        <f>AB49/X49*100</f>
        <v>100</v>
      </c>
      <c r="AD49" s="89">
        <v>3</v>
      </c>
      <c r="AE49" s="17">
        <f t="shared" si="23"/>
        <v>100</v>
      </c>
      <c r="AF49" s="39">
        <v>3</v>
      </c>
      <c r="AG49" s="17">
        <f t="shared" si="24"/>
        <v>100</v>
      </c>
      <c r="AH49" s="98">
        <v>3</v>
      </c>
      <c r="AI49" s="17">
        <f t="shared" si="25"/>
        <v>100</v>
      </c>
      <c r="AJ49" s="39">
        <v>3</v>
      </c>
      <c r="AK49" s="17">
        <f>AJ49/AB49*100</f>
        <v>100</v>
      </c>
      <c r="AL49" s="92">
        <v>3</v>
      </c>
      <c r="AM49" s="17">
        <f>AL49/AH49*100</f>
        <v>100</v>
      </c>
      <c r="AN49" s="39"/>
      <c r="AO49" s="17"/>
      <c r="AP49" s="92"/>
      <c r="AQ49" s="17"/>
      <c r="AR49" s="39"/>
      <c r="AS49" s="17">
        <f>AR49/AJ49*100</f>
        <v>0</v>
      </c>
    </row>
    <row r="50" spans="1:45" s="11" customFormat="1" ht="33.75" customHeight="1">
      <c r="A50" s="65" t="s">
        <v>209</v>
      </c>
      <c r="B50" s="16" t="s">
        <v>145</v>
      </c>
      <c r="C50" s="56" t="s">
        <v>39</v>
      </c>
      <c r="D50" s="10">
        <v>27</v>
      </c>
      <c r="E50" s="10">
        <v>100</v>
      </c>
      <c r="F50" s="10">
        <v>27</v>
      </c>
      <c r="G50" s="10">
        <v>100</v>
      </c>
      <c r="H50" s="33">
        <v>27</v>
      </c>
      <c r="I50" s="15">
        <f>H50/D50*100</f>
        <v>100</v>
      </c>
      <c r="J50" s="33">
        <v>27</v>
      </c>
      <c r="K50" s="17">
        <f>J50/F50*100</f>
        <v>100</v>
      </c>
      <c r="L50" s="39">
        <v>27</v>
      </c>
      <c r="M50" s="52">
        <f t="shared" si="19"/>
        <v>100</v>
      </c>
      <c r="N50" s="75">
        <v>27</v>
      </c>
      <c r="O50" s="51">
        <f t="shared" si="20"/>
        <v>100</v>
      </c>
      <c r="P50" s="39">
        <v>27</v>
      </c>
      <c r="Q50" s="52">
        <f>P50/L50*100</f>
        <v>100</v>
      </c>
      <c r="R50" s="75">
        <v>27</v>
      </c>
      <c r="S50" s="17">
        <f t="shared" si="21"/>
        <v>100</v>
      </c>
      <c r="T50" s="39">
        <v>27</v>
      </c>
      <c r="U50" s="17">
        <f t="shared" si="22"/>
        <v>100</v>
      </c>
      <c r="V50" s="75">
        <v>27</v>
      </c>
      <c r="W50" s="17">
        <f>V50/R50*100</f>
        <v>100</v>
      </c>
      <c r="X50" s="39">
        <v>27</v>
      </c>
      <c r="Y50" s="17">
        <f>X50/T50*100</f>
        <v>100</v>
      </c>
      <c r="Z50" s="92">
        <v>27</v>
      </c>
      <c r="AA50" s="17">
        <f>Z50/V50*100</f>
        <v>100</v>
      </c>
      <c r="AB50" s="39">
        <v>27</v>
      </c>
      <c r="AC50" s="17">
        <f>AB50/X50*100</f>
        <v>100</v>
      </c>
      <c r="AD50" s="89">
        <v>27</v>
      </c>
      <c r="AE50" s="17">
        <f t="shared" si="23"/>
        <v>100</v>
      </c>
      <c r="AF50" s="39">
        <v>27</v>
      </c>
      <c r="AG50" s="17">
        <f t="shared" si="24"/>
        <v>100</v>
      </c>
      <c r="AH50" s="98">
        <v>27</v>
      </c>
      <c r="AI50" s="17">
        <f t="shared" si="25"/>
        <v>100</v>
      </c>
      <c r="AJ50" s="39">
        <v>27</v>
      </c>
      <c r="AK50" s="17">
        <f>AJ50/AB50*100</f>
        <v>100</v>
      </c>
      <c r="AL50" s="92">
        <v>27</v>
      </c>
      <c r="AM50" s="17">
        <f>AL50/AH50*100</f>
        <v>100</v>
      </c>
      <c r="AN50" s="39">
        <v>3</v>
      </c>
      <c r="AO50" s="17"/>
      <c r="AP50" s="92"/>
      <c r="AQ50" s="17"/>
      <c r="AR50" s="39">
        <v>3</v>
      </c>
      <c r="AS50" s="17">
        <f>AR50/AJ50*100</f>
        <v>11.11111111111111</v>
      </c>
    </row>
    <row r="51" spans="1:45" s="11" customFormat="1" ht="18.75" customHeight="1">
      <c r="A51" s="66" t="s">
        <v>102</v>
      </c>
      <c r="B51" s="45" t="s">
        <v>20</v>
      </c>
      <c r="C51" s="45"/>
      <c r="D51" s="10"/>
      <c r="E51" s="10"/>
      <c r="F51" s="10"/>
      <c r="G51" s="26"/>
      <c r="H51" s="33"/>
      <c r="I51" s="15"/>
      <c r="J51" s="36"/>
      <c r="K51" s="17"/>
      <c r="L51" s="32"/>
      <c r="M51" s="52"/>
      <c r="N51" s="73"/>
      <c r="O51" s="51"/>
      <c r="P51" s="32"/>
      <c r="Q51" s="52"/>
      <c r="R51" s="74"/>
      <c r="S51" s="17"/>
      <c r="T51" s="32"/>
      <c r="U51" s="17"/>
      <c r="V51" s="74"/>
      <c r="W51" s="17"/>
      <c r="X51" s="32"/>
      <c r="Y51" s="17"/>
      <c r="Z51" s="91"/>
      <c r="AA51" s="17"/>
      <c r="AB51" s="32"/>
      <c r="AC51" s="17"/>
      <c r="AD51" s="86"/>
      <c r="AE51" s="17"/>
      <c r="AF51" s="32"/>
      <c r="AG51" s="17"/>
      <c r="AH51" s="95"/>
      <c r="AI51" s="17"/>
      <c r="AJ51" s="32"/>
      <c r="AK51" s="17"/>
      <c r="AL51" s="100"/>
      <c r="AM51" s="17"/>
      <c r="AN51" s="32"/>
      <c r="AO51" s="17"/>
      <c r="AP51" s="91"/>
      <c r="AQ51" s="17"/>
      <c r="AR51" s="32"/>
      <c r="AS51" s="17"/>
    </row>
    <row r="52" spans="1:45" s="11" customFormat="1" ht="19.5" customHeight="1">
      <c r="A52" s="65" t="s">
        <v>103</v>
      </c>
      <c r="B52" s="16" t="s">
        <v>21</v>
      </c>
      <c r="C52" s="56" t="s">
        <v>9</v>
      </c>
      <c r="D52" s="10">
        <v>1818.2</v>
      </c>
      <c r="E52" s="15" t="e">
        <f>D52/#REF!*100</f>
        <v>#REF!</v>
      </c>
      <c r="F52" s="10">
        <v>4266.8</v>
      </c>
      <c r="G52" s="26">
        <v>142.6</v>
      </c>
      <c r="H52" s="44">
        <v>1771.414</v>
      </c>
      <c r="I52" s="15">
        <f>H52/D52*100</f>
        <v>97.42679573204268</v>
      </c>
      <c r="J52" s="36">
        <v>4331.9</v>
      </c>
      <c r="K52" s="17">
        <f>J52/F52*100</f>
        <v>101.5257335708259</v>
      </c>
      <c r="L52" s="37">
        <v>1857.638</v>
      </c>
      <c r="M52" s="52">
        <f t="shared" si="19"/>
        <v>104.86752391027731</v>
      </c>
      <c r="N52" s="74">
        <v>4230</v>
      </c>
      <c r="O52" s="51">
        <f t="shared" si="20"/>
        <v>97.64768346453059</v>
      </c>
      <c r="P52" s="37">
        <v>3361.9</v>
      </c>
      <c r="Q52" s="52">
        <f>P52/L52*100</f>
        <v>180.97713332737595</v>
      </c>
      <c r="R52" s="74">
        <v>5006.1</v>
      </c>
      <c r="S52" s="17">
        <f t="shared" si="21"/>
        <v>118.34751773049645</v>
      </c>
      <c r="T52" s="37">
        <v>1992.536</v>
      </c>
      <c r="U52" s="17">
        <f t="shared" si="22"/>
        <v>59.26815193789226</v>
      </c>
      <c r="V52" s="74">
        <v>5062.1</v>
      </c>
      <c r="W52" s="17">
        <f>V52/R52*100</f>
        <v>101.11863526497673</v>
      </c>
      <c r="X52" s="37">
        <v>1937.146</v>
      </c>
      <c r="Y52" s="17">
        <f>X52/T52*100</f>
        <v>97.22012550839733</v>
      </c>
      <c r="Z52" s="87">
        <v>4363.4</v>
      </c>
      <c r="AA52" s="17">
        <f>Z52/V52*100</f>
        <v>86.19742794492403</v>
      </c>
      <c r="AB52" s="37">
        <v>1925.357</v>
      </c>
      <c r="AC52" s="17">
        <f>AB52/X52*100</f>
        <v>99.39142429119953</v>
      </c>
      <c r="AD52" s="87">
        <v>4621.8</v>
      </c>
      <c r="AE52" s="17">
        <f t="shared" si="23"/>
        <v>105.9219874409864</v>
      </c>
      <c r="AF52" s="37">
        <v>2000.17</v>
      </c>
      <c r="AG52" s="17">
        <f t="shared" si="24"/>
        <v>103.88566899541229</v>
      </c>
      <c r="AH52" s="94">
        <v>5000.5</v>
      </c>
      <c r="AI52" s="17">
        <f t="shared" si="25"/>
        <v>108.19377731619714</v>
      </c>
      <c r="AJ52" s="37">
        <v>2168.83</v>
      </c>
      <c r="AK52" s="17">
        <f>AJ52/AF52*100</f>
        <v>108.43228325592324</v>
      </c>
      <c r="AL52" s="87">
        <v>5123.328</v>
      </c>
      <c r="AM52" s="17">
        <f>AL52/AH52*100</f>
        <v>102.45631436856316</v>
      </c>
      <c r="AN52" s="37">
        <v>10.2</v>
      </c>
      <c r="AO52" s="17"/>
      <c r="AP52" s="87"/>
      <c r="AQ52" s="17"/>
      <c r="AR52" s="37">
        <v>18.509</v>
      </c>
      <c r="AS52" s="17">
        <f>AR52/AN52*100</f>
        <v>181.4607843137255</v>
      </c>
    </row>
    <row r="53" spans="1:45" s="11" customFormat="1" ht="48.75" customHeight="1">
      <c r="A53" s="65" t="s">
        <v>104</v>
      </c>
      <c r="B53" s="16" t="s">
        <v>49</v>
      </c>
      <c r="C53" s="56" t="s">
        <v>9</v>
      </c>
      <c r="D53" s="10">
        <v>537.9</v>
      </c>
      <c r="E53" s="15" t="e">
        <f>D53/#REF!*100</f>
        <v>#REF!</v>
      </c>
      <c r="F53" s="10">
        <v>3712.6</v>
      </c>
      <c r="G53" s="26">
        <v>130.6</v>
      </c>
      <c r="H53" s="44">
        <v>1363.692</v>
      </c>
      <c r="I53" s="15">
        <f>H53/D53*100</f>
        <v>253.52147239263806</v>
      </c>
      <c r="J53" s="36">
        <v>3356.1</v>
      </c>
      <c r="K53" s="17">
        <f>J53/F53*100</f>
        <v>90.3975650487529</v>
      </c>
      <c r="L53" s="32">
        <v>1326.6939</v>
      </c>
      <c r="M53" s="52">
        <f t="shared" si="19"/>
        <v>97.28691669379889</v>
      </c>
      <c r="N53" s="73">
        <v>2895</v>
      </c>
      <c r="O53" s="51">
        <f t="shared" si="20"/>
        <v>86.26083847322785</v>
      </c>
      <c r="P53" s="37">
        <v>1889.039</v>
      </c>
      <c r="Q53" s="52">
        <f>P53/L53*100</f>
        <v>142.38695150403572</v>
      </c>
      <c r="R53" s="74">
        <v>4179.4</v>
      </c>
      <c r="S53" s="17">
        <f t="shared" si="21"/>
        <v>144.3661485319516</v>
      </c>
      <c r="T53" s="37">
        <v>1682.0042</v>
      </c>
      <c r="U53" s="17">
        <f t="shared" si="22"/>
        <v>89.04020509899479</v>
      </c>
      <c r="V53" s="74">
        <v>4386.1</v>
      </c>
      <c r="W53" s="17">
        <f>V53/R53*100</f>
        <v>104.94568598363404</v>
      </c>
      <c r="X53" s="37">
        <v>1596.592</v>
      </c>
      <c r="Y53" s="17">
        <f>X53/T53*100</f>
        <v>94.92199841118114</v>
      </c>
      <c r="Z53" s="87">
        <v>3631.4</v>
      </c>
      <c r="AA53" s="17">
        <f>Z53/V53*100</f>
        <v>82.7933699642051</v>
      </c>
      <c r="AB53" s="37">
        <v>1528.093</v>
      </c>
      <c r="AC53" s="17">
        <f>AB53/X53*100</f>
        <v>95.70967410584545</v>
      </c>
      <c r="AD53" s="87">
        <v>3630.4</v>
      </c>
      <c r="AE53" s="17">
        <f t="shared" si="23"/>
        <v>99.97246241119127</v>
      </c>
      <c r="AF53" s="37">
        <v>1556.867</v>
      </c>
      <c r="AG53" s="17">
        <f t="shared" si="24"/>
        <v>101.8830005765356</v>
      </c>
      <c r="AH53" s="94">
        <v>3901</v>
      </c>
      <c r="AI53" s="17">
        <f t="shared" si="25"/>
        <v>107.45372410753635</v>
      </c>
      <c r="AJ53" s="37">
        <v>1630.541</v>
      </c>
      <c r="AK53" s="17">
        <f>AJ53/AF53*100</f>
        <v>104.73219613492996</v>
      </c>
      <c r="AL53" s="87">
        <v>3878.59</v>
      </c>
      <c r="AM53" s="17">
        <f>AL53/AH53*100</f>
        <v>99.42553191489361</v>
      </c>
      <c r="AN53" s="37">
        <v>4.9</v>
      </c>
      <c r="AO53" s="17"/>
      <c r="AP53" s="87"/>
      <c r="AQ53" s="17"/>
      <c r="AR53" s="37">
        <v>10.758</v>
      </c>
      <c r="AS53" s="17">
        <f>AR53/AN53*100</f>
        <v>219.5510204081632</v>
      </c>
    </row>
    <row r="54" spans="1:45" s="11" customFormat="1" ht="21" customHeight="1">
      <c r="A54" s="65" t="s">
        <v>105</v>
      </c>
      <c r="B54" s="16" t="s">
        <v>22</v>
      </c>
      <c r="C54" s="56" t="s">
        <v>9</v>
      </c>
      <c r="D54" s="10">
        <v>1677.5</v>
      </c>
      <c r="E54" s="15" t="e">
        <f>D54/#REF!*100</f>
        <v>#REF!</v>
      </c>
      <c r="F54" s="10">
        <v>4157.9</v>
      </c>
      <c r="G54" s="26">
        <v>113.8</v>
      </c>
      <c r="H54" s="44">
        <v>1855.186</v>
      </c>
      <c r="I54" s="15">
        <f>H54/D54*100</f>
        <v>110.59230998509686</v>
      </c>
      <c r="J54" s="37">
        <v>4873.99</v>
      </c>
      <c r="K54" s="17">
        <f>J54/F54*100</f>
        <v>117.22239592101782</v>
      </c>
      <c r="L54" s="32">
        <v>1828.191</v>
      </c>
      <c r="M54" s="52">
        <f t="shared" si="19"/>
        <v>98.5448898385391</v>
      </c>
      <c r="N54" s="73">
        <v>4199.7</v>
      </c>
      <c r="O54" s="51">
        <f t="shared" si="20"/>
        <v>86.16554404091926</v>
      </c>
      <c r="P54" s="37">
        <v>3383.716</v>
      </c>
      <c r="Q54" s="52">
        <f>P54/L54*100</f>
        <v>185.08547520472422</v>
      </c>
      <c r="R54" s="74">
        <v>4965.2</v>
      </c>
      <c r="S54" s="17">
        <f t="shared" si="21"/>
        <v>118.22749243993617</v>
      </c>
      <c r="T54" s="37">
        <f>3408018.9/1000</f>
        <v>3408.0189</v>
      </c>
      <c r="U54" s="17">
        <f t="shared" si="22"/>
        <v>100.71823108085904</v>
      </c>
      <c r="V54" s="74">
        <v>5041.9</v>
      </c>
      <c r="W54" s="17">
        <f>V54/R54*100</f>
        <v>101.54475147023281</v>
      </c>
      <c r="X54" s="37">
        <v>1732.416</v>
      </c>
      <c r="Y54" s="17">
        <f>X54/T54*100</f>
        <v>50.83352090564991</v>
      </c>
      <c r="Z54" s="87">
        <v>4132.1</v>
      </c>
      <c r="AA54" s="17">
        <f>Z54/V54*100</f>
        <v>81.95521529582103</v>
      </c>
      <c r="AB54" s="37">
        <v>1893.256</v>
      </c>
      <c r="AC54" s="17">
        <f>AB54/X54*100</f>
        <v>109.28414422402011</v>
      </c>
      <c r="AD54" s="87">
        <v>4696.25</v>
      </c>
      <c r="AE54" s="17">
        <f t="shared" si="23"/>
        <v>113.65286416108032</v>
      </c>
      <c r="AF54" s="37">
        <v>2029.532</v>
      </c>
      <c r="AG54" s="17">
        <f t="shared" si="24"/>
        <v>107.19797005793193</v>
      </c>
      <c r="AH54" s="94">
        <v>4765</v>
      </c>
      <c r="AI54" s="17">
        <f t="shared" si="25"/>
        <v>101.46393398988556</v>
      </c>
      <c r="AJ54" s="37">
        <v>1950.116</v>
      </c>
      <c r="AK54" s="17">
        <f>AJ54/AF54*100</f>
        <v>96.08697965836458</v>
      </c>
      <c r="AL54" s="87">
        <v>5128.156</v>
      </c>
      <c r="AM54" s="17">
        <f>AL54/AH54*100</f>
        <v>107.6213221406086</v>
      </c>
      <c r="AN54" s="37">
        <v>11.7</v>
      </c>
      <c r="AO54" s="17">
        <f>AN54/AJ54*100</f>
        <v>0.599964309815416</v>
      </c>
      <c r="AP54" s="87">
        <v>4903.745</v>
      </c>
      <c r="AQ54" s="17">
        <f>AP54/AL54*100</f>
        <v>95.62394357737946</v>
      </c>
      <c r="AR54" s="37">
        <v>21.749</v>
      </c>
      <c r="AS54" s="17">
        <f>AR54/AN54*100</f>
        <v>185.88888888888889</v>
      </c>
    </row>
    <row r="55" spans="1:45" s="11" customFormat="1" ht="18.75" customHeight="1">
      <c r="A55" s="66" t="s">
        <v>106</v>
      </c>
      <c r="B55" s="45" t="s">
        <v>23</v>
      </c>
      <c r="C55" s="45"/>
      <c r="D55" s="10"/>
      <c r="E55" s="10"/>
      <c r="F55" s="10"/>
      <c r="G55" s="26"/>
      <c r="H55" s="33"/>
      <c r="I55" s="15"/>
      <c r="J55" s="36"/>
      <c r="K55" s="17"/>
      <c r="L55" s="32"/>
      <c r="M55" s="52"/>
      <c r="N55" s="73"/>
      <c r="O55" s="51"/>
      <c r="P55" s="32"/>
      <c r="Q55" s="52"/>
      <c r="R55" s="74"/>
      <c r="S55" s="17"/>
      <c r="T55" s="32"/>
      <c r="U55" s="17"/>
      <c r="V55" s="74"/>
      <c r="W55" s="17"/>
      <c r="X55" s="32"/>
      <c r="Y55" s="17"/>
      <c r="Z55" s="91"/>
      <c r="AA55" s="17"/>
      <c r="AB55" s="32"/>
      <c r="AC55" s="17"/>
      <c r="AD55" s="86"/>
      <c r="AE55" s="17"/>
      <c r="AF55" s="32"/>
      <c r="AG55" s="17"/>
      <c r="AH55" s="93"/>
      <c r="AI55" s="17"/>
      <c r="AJ55" s="32"/>
      <c r="AK55" s="17"/>
      <c r="AL55" s="91"/>
      <c r="AM55" s="17"/>
      <c r="AN55" s="32"/>
      <c r="AO55" s="17"/>
      <c r="AP55" s="91"/>
      <c r="AQ55" s="17"/>
      <c r="AR55" s="32"/>
      <c r="AS55" s="17"/>
    </row>
    <row r="56" spans="1:45" s="11" customFormat="1" ht="18.75" customHeight="1">
      <c r="A56" s="65" t="s">
        <v>107</v>
      </c>
      <c r="B56" s="16" t="s">
        <v>38</v>
      </c>
      <c r="C56" s="56" t="s">
        <v>24</v>
      </c>
      <c r="D56" s="10">
        <v>8.7</v>
      </c>
      <c r="E56" s="20" t="e">
        <f>D56/#REF!*100</f>
        <v>#REF!</v>
      </c>
      <c r="F56" s="10">
        <v>25.158</v>
      </c>
      <c r="G56" s="17" t="e">
        <f>F56/#REF!*100</f>
        <v>#REF!</v>
      </c>
      <c r="H56" s="33">
        <v>6.3</v>
      </c>
      <c r="I56" s="15">
        <f>H56/D56*100</f>
        <v>72.41379310344827</v>
      </c>
      <c r="J56" s="36">
        <v>27.417</v>
      </c>
      <c r="K56" s="17">
        <f>J56/F56*100</f>
        <v>108.97925113284046</v>
      </c>
      <c r="L56" s="32">
        <v>11.6482</v>
      </c>
      <c r="M56" s="52">
        <f t="shared" si="19"/>
        <v>184.89206349206347</v>
      </c>
      <c r="N56" s="73">
        <v>33.004</v>
      </c>
      <c r="O56" s="51">
        <f t="shared" si="20"/>
        <v>120.37786774628879</v>
      </c>
      <c r="P56" s="32">
        <v>9.748</v>
      </c>
      <c r="Q56" s="52">
        <f>P56/L56*100</f>
        <v>83.68674988410227</v>
      </c>
      <c r="R56" s="76">
        <v>17.488</v>
      </c>
      <c r="S56" s="17">
        <f t="shared" si="21"/>
        <v>52.98751666464672</v>
      </c>
      <c r="T56" s="32">
        <v>2.656</v>
      </c>
      <c r="U56" s="17">
        <f t="shared" si="22"/>
        <v>27.24661469019286</v>
      </c>
      <c r="V56" s="76">
        <v>13.81</v>
      </c>
      <c r="W56" s="17">
        <f>V56/R56*100</f>
        <v>78.96843549862763</v>
      </c>
      <c r="X56" s="32">
        <v>2.6751</v>
      </c>
      <c r="Y56" s="17">
        <f>X56/T56*100</f>
        <v>100.71912650602408</v>
      </c>
      <c r="Z56" s="91">
        <v>17.2</v>
      </c>
      <c r="AA56" s="17">
        <f>Z56/V56*100</f>
        <v>124.54742939898624</v>
      </c>
      <c r="AB56" s="32">
        <v>4.789</v>
      </c>
      <c r="AC56" s="17">
        <f>AB56/X56*100</f>
        <v>179.02134499644873</v>
      </c>
      <c r="AD56" s="87">
        <v>18.3</v>
      </c>
      <c r="AE56" s="17">
        <f>AD56/Z56*100</f>
        <v>106.39534883720931</v>
      </c>
      <c r="AF56" s="32">
        <v>3.953</v>
      </c>
      <c r="AG56" s="17">
        <f>AF56/AB56*100</f>
        <v>82.54332846105659</v>
      </c>
      <c r="AH56" s="95">
        <v>15.2</v>
      </c>
      <c r="AI56" s="17">
        <f>AH56/AD56*100</f>
        <v>83.06010928961747</v>
      </c>
      <c r="AJ56" s="32">
        <v>2.218</v>
      </c>
      <c r="AK56" s="17">
        <f>AJ56/AF56*100</f>
        <v>56.10928408803441</v>
      </c>
      <c r="AL56" s="91">
        <v>13.6</v>
      </c>
      <c r="AM56" s="17">
        <f>AL56/AH56*100</f>
        <v>89.47368421052632</v>
      </c>
      <c r="AN56" s="32">
        <v>0.87</v>
      </c>
      <c r="AO56" s="17"/>
      <c r="AP56" s="91"/>
      <c r="AQ56" s="17"/>
      <c r="AR56" s="32">
        <v>0</v>
      </c>
      <c r="AS56" s="17">
        <f>AR56/AN56*100</f>
        <v>0</v>
      </c>
    </row>
    <row r="57" spans="1:45" s="11" customFormat="1" ht="18.75" customHeight="1">
      <c r="A57" s="65" t="s">
        <v>108</v>
      </c>
      <c r="B57" s="16" t="s">
        <v>25</v>
      </c>
      <c r="C57" s="56" t="s">
        <v>26</v>
      </c>
      <c r="D57" s="10"/>
      <c r="E57" s="10"/>
      <c r="F57" s="10">
        <v>120</v>
      </c>
      <c r="G57" s="26"/>
      <c r="H57" s="33"/>
      <c r="I57" s="15"/>
      <c r="J57" s="36"/>
      <c r="K57" s="17"/>
      <c r="L57" s="32"/>
      <c r="M57" s="52"/>
      <c r="N57" s="73"/>
      <c r="O57" s="51"/>
      <c r="P57" s="32"/>
      <c r="Q57" s="52"/>
      <c r="R57" s="75">
        <v>160</v>
      </c>
      <c r="S57" s="17" t="s">
        <v>66</v>
      </c>
      <c r="T57" s="32"/>
      <c r="U57" s="17" t="s">
        <v>66</v>
      </c>
      <c r="V57" s="75">
        <v>550</v>
      </c>
      <c r="W57" s="17" t="s">
        <v>66</v>
      </c>
      <c r="X57" s="32"/>
      <c r="Y57" s="17" t="s">
        <v>66</v>
      </c>
      <c r="Z57" s="91"/>
      <c r="AA57" s="17" t="s">
        <v>66</v>
      </c>
      <c r="AB57" s="39">
        <v>50</v>
      </c>
      <c r="AC57" s="17" t="s">
        <v>66</v>
      </c>
      <c r="AD57" s="89">
        <v>50</v>
      </c>
      <c r="AE57" s="17" t="s">
        <v>66</v>
      </c>
      <c r="AF57" s="39"/>
      <c r="AG57" s="17" t="s">
        <v>66</v>
      </c>
      <c r="AH57" s="95"/>
      <c r="AI57" s="17" t="s">
        <v>66</v>
      </c>
      <c r="AJ57" s="39"/>
      <c r="AK57" s="17" t="s">
        <v>66</v>
      </c>
      <c r="AL57" s="91"/>
      <c r="AM57" s="17" t="s">
        <v>66</v>
      </c>
      <c r="AN57" s="39"/>
      <c r="AO57" s="17" t="s">
        <v>66</v>
      </c>
      <c r="AP57" s="91"/>
      <c r="AQ57" s="17" t="s">
        <v>66</v>
      </c>
      <c r="AR57" s="39"/>
      <c r="AS57" s="17" t="s">
        <v>66</v>
      </c>
    </row>
    <row r="58" spans="1:45" s="11" customFormat="1" ht="19.5" customHeight="1">
      <c r="A58" s="65" t="s">
        <v>109</v>
      </c>
      <c r="B58" s="16" t="s">
        <v>27</v>
      </c>
      <c r="C58" s="56" t="s">
        <v>28</v>
      </c>
      <c r="D58" s="10"/>
      <c r="E58" s="10"/>
      <c r="F58" s="10">
        <v>40</v>
      </c>
      <c r="G58" s="26"/>
      <c r="H58" s="33"/>
      <c r="I58" s="15"/>
      <c r="J58" s="36"/>
      <c r="K58" s="17"/>
      <c r="L58" s="32"/>
      <c r="M58" s="52"/>
      <c r="N58" s="75">
        <v>80</v>
      </c>
      <c r="O58" s="51"/>
      <c r="P58" s="32"/>
      <c r="Q58" s="52" t="s">
        <v>66</v>
      </c>
      <c r="R58" s="75">
        <v>353</v>
      </c>
      <c r="S58" s="17" t="s">
        <v>66</v>
      </c>
      <c r="T58" s="32"/>
      <c r="U58" s="17" t="s">
        <v>66</v>
      </c>
      <c r="V58" s="75">
        <v>120</v>
      </c>
      <c r="W58" s="17" t="s">
        <v>66</v>
      </c>
      <c r="X58" s="32"/>
      <c r="Y58" s="17" t="s">
        <v>66</v>
      </c>
      <c r="Z58" s="91"/>
      <c r="AA58" s="17" t="s">
        <v>66</v>
      </c>
      <c r="AB58" s="39">
        <v>25</v>
      </c>
      <c r="AC58" s="17" t="s">
        <v>66</v>
      </c>
      <c r="AD58" s="89">
        <v>145</v>
      </c>
      <c r="AE58" s="17" t="s">
        <v>66</v>
      </c>
      <c r="AF58" s="39"/>
      <c r="AG58" s="17" t="s">
        <v>66</v>
      </c>
      <c r="AH58" s="95"/>
      <c r="AI58" s="17" t="s">
        <v>66</v>
      </c>
      <c r="AJ58" s="39"/>
      <c r="AK58" s="17" t="s">
        <v>66</v>
      </c>
      <c r="AL58" s="91"/>
      <c r="AM58" s="17" t="s">
        <v>66</v>
      </c>
      <c r="AN58" s="39"/>
      <c r="AO58" s="17" t="s">
        <v>66</v>
      </c>
      <c r="AP58" s="91"/>
      <c r="AQ58" s="17" t="s">
        <v>66</v>
      </c>
      <c r="AR58" s="39"/>
      <c r="AS58" s="17" t="s">
        <v>66</v>
      </c>
    </row>
    <row r="59" spans="1:45" s="11" customFormat="1" ht="28.5" customHeight="1">
      <c r="A59" s="65" t="s">
        <v>210</v>
      </c>
      <c r="B59" s="16" t="s">
        <v>151</v>
      </c>
      <c r="C59" s="56" t="s">
        <v>158</v>
      </c>
      <c r="D59" s="10"/>
      <c r="E59" s="10"/>
      <c r="F59" s="10"/>
      <c r="G59" s="26"/>
      <c r="H59" s="33"/>
      <c r="I59" s="15"/>
      <c r="J59" s="36"/>
      <c r="K59" s="17"/>
      <c r="L59" s="32"/>
      <c r="M59" s="52"/>
      <c r="N59" s="75"/>
      <c r="O59" s="51"/>
      <c r="P59" s="32"/>
      <c r="Q59" s="52" t="s">
        <v>66</v>
      </c>
      <c r="R59" s="74"/>
      <c r="S59" s="17"/>
      <c r="T59" s="32"/>
      <c r="U59" s="17" t="s">
        <v>66</v>
      </c>
      <c r="V59" s="74"/>
      <c r="W59" s="17"/>
      <c r="X59" s="32"/>
      <c r="Y59" s="17" t="s">
        <v>66</v>
      </c>
      <c r="Z59" s="91"/>
      <c r="AA59" s="17"/>
      <c r="AB59" s="32"/>
      <c r="AC59" s="17" t="s">
        <v>66</v>
      </c>
      <c r="AD59" s="86"/>
      <c r="AE59" s="17" t="s">
        <v>66</v>
      </c>
      <c r="AF59" s="32"/>
      <c r="AG59" s="17" t="s">
        <v>66</v>
      </c>
      <c r="AH59" s="95"/>
      <c r="AI59" s="17" t="s">
        <v>66</v>
      </c>
      <c r="AJ59" s="32"/>
      <c r="AK59" s="17" t="s">
        <v>66</v>
      </c>
      <c r="AL59" s="91"/>
      <c r="AM59" s="17" t="s">
        <v>66</v>
      </c>
      <c r="AN59" s="32"/>
      <c r="AO59" s="17" t="s">
        <v>66</v>
      </c>
      <c r="AP59" s="91"/>
      <c r="AQ59" s="17" t="s">
        <v>66</v>
      </c>
      <c r="AR59" s="32"/>
      <c r="AS59" s="17" t="s">
        <v>66</v>
      </c>
    </row>
    <row r="60" spans="1:45" s="11" customFormat="1" ht="19.5" customHeight="1">
      <c r="A60" s="65" t="s">
        <v>211</v>
      </c>
      <c r="B60" s="16" t="s">
        <v>29</v>
      </c>
      <c r="C60" s="56" t="s">
        <v>30</v>
      </c>
      <c r="D60" s="10"/>
      <c r="E60" s="10"/>
      <c r="F60" s="10"/>
      <c r="G60" s="26"/>
      <c r="H60" s="33"/>
      <c r="I60" s="15"/>
      <c r="J60" s="36"/>
      <c r="K60" s="17"/>
      <c r="L60" s="32"/>
      <c r="M60" s="52"/>
      <c r="N60" s="73"/>
      <c r="O60" s="51"/>
      <c r="P60" s="32"/>
      <c r="Q60" s="52" t="s">
        <v>66</v>
      </c>
      <c r="R60" s="74"/>
      <c r="S60" s="17"/>
      <c r="T60" s="32"/>
      <c r="U60" s="17" t="s">
        <v>66</v>
      </c>
      <c r="V60" s="74"/>
      <c r="W60" s="17"/>
      <c r="X60" s="32"/>
      <c r="Y60" s="17" t="s">
        <v>66</v>
      </c>
      <c r="Z60" s="91"/>
      <c r="AA60" s="17"/>
      <c r="AB60" s="32"/>
      <c r="AC60" s="17" t="s">
        <v>66</v>
      </c>
      <c r="AD60" s="86"/>
      <c r="AE60" s="17" t="s">
        <v>66</v>
      </c>
      <c r="AF60" s="32"/>
      <c r="AG60" s="17" t="s">
        <v>66</v>
      </c>
      <c r="AH60" s="95"/>
      <c r="AI60" s="17" t="s">
        <v>66</v>
      </c>
      <c r="AJ60" s="32"/>
      <c r="AK60" s="17" t="s">
        <v>66</v>
      </c>
      <c r="AL60" s="91"/>
      <c r="AM60" s="17" t="s">
        <v>66</v>
      </c>
      <c r="AN60" s="32"/>
      <c r="AO60" s="17" t="s">
        <v>66</v>
      </c>
      <c r="AP60" s="91"/>
      <c r="AQ60" s="17" t="s">
        <v>66</v>
      </c>
      <c r="AR60" s="32"/>
      <c r="AS60" s="17" t="s">
        <v>66</v>
      </c>
    </row>
    <row r="61" spans="1:45" s="11" customFormat="1" ht="18.75" customHeight="1">
      <c r="A61" s="66" t="s">
        <v>110</v>
      </c>
      <c r="B61" s="45" t="s">
        <v>55</v>
      </c>
      <c r="C61" s="45"/>
      <c r="D61" s="10"/>
      <c r="E61" s="10"/>
      <c r="F61" s="10"/>
      <c r="G61" s="26"/>
      <c r="H61" s="33"/>
      <c r="I61" s="15"/>
      <c r="J61" s="36"/>
      <c r="K61" s="17"/>
      <c r="L61" s="32"/>
      <c r="M61" s="52"/>
      <c r="N61" s="73"/>
      <c r="O61" s="51"/>
      <c r="P61" s="32"/>
      <c r="Q61" s="52"/>
      <c r="R61" s="74"/>
      <c r="S61" s="17"/>
      <c r="T61" s="32"/>
      <c r="U61" s="17"/>
      <c r="V61" s="74"/>
      <c r="W61" s="17"/>
      <c r="X61" s="32"/>
      <c r="Y61" s="17"/>
      <c r="Z61" s="91"/>
      <c r="AA61" s="17"/>
      <c r="AB61" s="32"/>
      <c r="AC61" s="17"/>
      <c r="AD61" s="86"/>
      <c r="AE61" s="17"/>
      <c r="AF61" s="32"/>
      <c r="AG61" s="17"/>
      <c r="AH61" s="95"/>
      <c r="AI61" s="17"/>
      <c r="AJ61" s="32"/>
      <c r="AK61" s="17"/>
      <c r="AL61" s="91"/>
      <c r="AM61" s="17"/>
      <c r="AN61" s="32"/>
      <c r="AO61" s="17"/>
      <c r="AP61" s="91"/>
      <c r="AQ61" s="17"/>
      <c r="AR61" s="32"/>
      <c r="AS61" s="17"/>
    </row>
    <row r="62" spans="1:45" s="11" customFormat="1" ht="30" customHeight="1">
      <c r="A62" s="65" t="s">
        <v>111</v>
      </c>
      <c r="B62" s="16" t="s">
        <v>62</v>
      </c>
      <c r="C62" s="56" t="s">
        <v>39</v>
      </c>
      <c r="D62" s="10">
        <v>12</v>
      </c>
      <c r="E62" s="10">
        <v>120</v>
      </c>
      <c r="F62" s="10">
        <v>14</v>
      </c>
      <c r="G62" s="26">
        <v>116.7</v>
      </c>
      <c r="H62" s="33">
        <v>14</v>
      </c>
      <c r="I62" s="15">
        <f aca="true" t="shared" si="26" ref="I62:I90">H62/D62*100</f>
        <v>116.66666666666667</v>
      </c>
      <c r="J62" s="36">
        <v>13</v>
      </c>
      <c r="K62" s="17">
        <f>J62/F62*100</f>
        <v>92.85714285714286</v>
      </c>
      <c r="L62" s="39">
        <v>13</v>
      </c>
      <c r="M62" s="52">
        <f t="shared" si="19"/>
        <v>92.85714285714286</v>
      </c>
      <c r="N62" s="75">
        <v>11</v>
      </c>
      <c r="O62" s="51">
        <f t="shared" si="20"/>
        <v>84.61538461538461</v>
      </c>
      <c r="P62" s="39">
        <v>12</v>
      </c>
      <c r="Q62" s="52">
        <f>P62/L62*100</f>
        <v>92.3076923076923</v>
      </c>
      <c r="R62" s="75">
        <v>12</v>
      </c>
      <c r="S62" s="17">
        <f t="shared" si="21"/>
        <v>109.09090909090908</v>
      </c>
      <c r="T62" s="39">
        <v>12</v>
      </c>
      <c r="U62" s="17">
        <f t="shared" si="22"/>
        <v>100</v>
      </c>
      <c r="V62" s="75">
        <v>9</v>
      </c>
      <c r="W62" s="17">
        <f>V62/R62*100</f>
        <v>75</v>
      </c>
      <c r="X62" s="39">
        <v>10</v>
      </c>
      <c r="Y62" s="17">
        <f>X62/T62*100</f>
        <v>83.33333333333334</v>
      </c>
      <c r="Z62" s="91">
        <v>9</v>
      </c>
      <c r="AA62" s="17">
        <f>Z62/V62*100</f>
        <v>100</v>
      </c>
      <c r="AB62" s="39">
        <v>9</v>
      </c>
      <c r="AC62" s="17">
        <f>AB62/X62*100</f>
        <v>90</v>
      </c>
      <c r="AD62" s="89">
        <v>8</v>
      </c>
      <c r="AE62" s="17">
        <f>AD62/Z62*100</f>
        <v>88.88888888888889</v>
      </c>
      <c r="AF62" s="39">
        <v>10</v>
      </c>
      <c r="AG62" s="17">
        <f aca="true" t="shared" si="27" ref="AG62:AG78">AF62/AB62*100</f>
        <v>111.11111111111111</v>
      </c>
      <c r="AH62" s="95">
        <v>8</v>
      </c>
      <c r="AI62" s="17">
        <f aca="true" t="shared" si="28" ref="AI62:AI78">AH62/AD62*100</f>
        <v>100</v>
      </c>
      <c r="AJ62" s="39">
        <v>8</v>
      </c>
      <c r="AK62" s="17">
        <f>AJ62/AF62*100</f>
        <v>80</v>
      </c>
      <c r="AL62" s="91">
        <v>19</v>
      </c>
      <c r="AM62" s="17">
        <f>AL62/AH62*100</f>
        <v>237.5</v>
      </c>
      <c r="AN62" s="36">
        <v>1</v>
      </c>
      <c r="AO62" s="17"/>
      <c r="AP62" s="91"/>
      <c r="AQ62" s="17"/>
      <c r="AR62" s="36">
        <v>1</v>
      </c>
      <c r="AS62" s="17">
        <f>AR62/AN62*100</f>
        <v>100</v>
      </c>
    </row>
    <row r="63" spans="1:45" s="11" customFormat="1" ht="17.25" customHeight="1">
      <c r="A63" s="65" t="s">
        <v>112</v>
      </c>
      <c r="B63" s="21" t="s">
        <v>63</v>
      </c>
      <c r="C63" s="56" t="s">
        <v>39</v>
      </c>
      <c r="D63" s="10">
        <v>2</v>
      </c>
      <c r="E63" s="10">
        <v>100</v>
      </c>
      <c r="F63" s="10">
        <v>3</v>
      </c>
      <c r="G63" s="26">
        <v>150</v>
      </c>
      <c r="H63" s="33">
        <v>3</v>
      </c>
      <c r="I63" s="15">
        <f t="shared" si="26"/>
        <v>150</v>
      </c>
      <c r="J63" s="36">
        <v>3</v>
      </c>
      <c r="K63" s="17">
        <f>J63/F63*100</f>
        <v>100</v>
      </c>
      <c r="L63" s="39">
        <v>3</v>
      </c>
      <c r="M63" s="52">
        <f t="shared" si="19"/>
        <v>100</v>
      </c>
      <c r="N63" s="75">
        <v>2</v>
      </c>
      <c r="O63" s="51">
        <f t="shared" si="20"/>
        <v>66.66666666666666</v>
      </c>
      <c r="P63" s="39">
        <v>2</v>
      </c>
      <c r="Q63" s="52">
        <f>P63/L63*100</f>
        <v>66.66666666666666</v>
      </c>
      <c r="R63" s="75">
        <v>2</v>
      </c>
      <c r="S63" s="17">
        <f t="shared" si="21"/>
        <v>100</v>
      </c>
      <c r="T63" s="39">
        <v>2</v>
      </c>
      <c r="U63" s="17">
        <f t="shared" si="22"/>
        <v>100</v>
      </c>
      <c r="V63" s="75">
        <v>2</v>
      </c>
      <c r="W63" s="17">
        <f>V63/R63*100</f>
        <v>100</v>
      </c>
      <c r="X63" s="39">
        <v>2</v>
      </c>
      <c r="Y63" s="17">
        <f>X63/T63*100</f>
        <v>100</v>
      </c>
      <c r="Z63" s="91">
        <v>2</v>
      </c>
      <c r="AA63" s="17">
        <f>Z63/V63*100</f>
        <v>100</v>
      </c>
      <c r="AB63" s="39">
        <v>2</v>
      </c>
      <c r="AC63" s="17">
        <f aca="true" t="shared" si="29" ref="AC63:AC78">AB63/X63*100</f>
        <v>100</v>
      </c>
      <c r="AD63" s="89">
        <v>2</v>
      </c>
      <c r="AE63" s="17">
        <f aca="true" t="shared" si="30" ref="AE63:AE78">AD63/Z63*100</f>
        <v>100</v>
      </c>
      <c r="AF63" s="39">
        <v>2</v>
      </c>
      <c r="AG63" s="17">
        <f t="shared" si="27"/>
        <v>100</v>
      </c>
      <c r="AH63" s="95">
        <v>2</v>
      </c>
      <c r="AI63" s="17">
        <f t="shared" si="28"/>
        <v>100</v>
      </c>
      <c r="AJ63" s="39">
        <v>2</v>
      </c>
      <c r="AK63" s="17">
        <f>AJ63/AF63*100</f>
        <v>100</v>
      </c>
      <c r="AL63" s="91">
        <v>6</v>
      </c>
      <c r="AM63" s="17">
        <f>AL63/AH63*100</f>
        <v>300</v>
      </c>
      <c r="AN63" s="101"/>
      <c r="AO63" s="17"/>
      <c r="AP63" s="91"/>
      <c r="AQ63" s="17"/>
      <c r="AR63" s="101"/>
      <c r="AS63" s="17" t="e">
        <f>AR63/AN63*100</f>
        <v>#DIV/0!</v>
      </c>
    </row>
    <row r="64" spans="1:45" s="11" customFormat="1" ht="18" customHeight="1">
      <c r="A64" s="65" t="s">
        <v>113</v>
      </c>
      <c r="B64" s="22" t="s">
        <v>65</v>
      </c>
      <c r="C64" s="56" t="s">
        <v>39</v>
      </c>
      <c r="D64" s="10">
        <v>1</v>
      </c>
      <c r="E64" s="10">
        <v>100</v>
      </c>
      <c r="F64" s="10">
        <v>2</v>
      </c>
      <c r="G64" s="26">
        <v>200</v>
      </c>
      <c r="H64" s="33">
        <v>2</v>
      </c>
      <c r="I64" s="15">
        <f t="shared" si="26"/>
        <v>200</v>
      </c>
      <c r="J64" s="36">
        <v>2</v>
      </c>
      <c r="K64" s="17">
        <f>J64/F64*100</f>
        <v>100</v>
      </c>
      <c r="L64" s="39">
        <v>2</v>
      </c>
      <c r="M64" s="52">
        <f t="shared" si="19"/>
        <v>100</v>
      </c>
      <c r="N64" s="75">
        <v>2</v>
      </c>
      <c r="O64" s="51">
        <f t="shared" si="20"/>
        <v>100</v>
      </c>
      <c r="P64" s="39">
        <v>2</v>
      </c>
      <c r="Q64" s="52">
        <f>P64/L64*100</f>
        <v>100</v>
      </c>
      <c r="R64" s="75">
        <v>2</v>
      </c>
      <c r="S64" s="17">
        <f t="shared" si="21"/>
        <v>100</v>
      </c>
      <c r="T64" s="39">
        <v>2</v>
      </c>
      <c r="U64" s="17">
        <f t="shared" si="22"/>
        <v>100</v>
      </c>
      <c r="V64" s="75">
        <v>2</v>
      </c>
      <c r="W64" s="17">
        <f>V64/R64*100</f>
        <v>100</v>
      </c>
      <c r="X64" s="39">
        <v>2</v>
      </c>
      <c r="Y64" s="17">
        <f>X64/T64*100</f>
        <v>100</v>
      </c>
      <c r="Z64" s="91">
        <v>2</v>
      </c>
      <c r="AA64" s="17">
        <f>Z64/V64*100</f>
        <v>100</v>
      </c>
      <c r="AB64" s="39">
        <v>2</v>
      </c>
      <c r="AC64" s="17">
        <f t="shared" si="29"/>
        <v>100</v>
      </c>
      <c r="AD64" s="89">
        <v>2</v>
      </c>
      <c r="AE64" s="17">
        <f t="shared" si="30"/>
        <v>100</v>
      </c>
      <c r="AF64" s="39">
        <v>2</v>
      </c>
      <c r="AG64" s="17">
        <f t="shared" si="27"/>
        <v>100</v>
      </c>
      <c r="AH64" s="95">
        <v>2</v>
      </c>
      <c r="AI64" s="17">
        <f t="shared" si="28"/>
        <v>100</v>
      </c>
      <c r="AJ64" s="39">
        <v>2</v>
      </c>
      <c r="AK64" s="17">
        <f>AJ64/AF64*100</f>
        <v>100</v>
      </c>
      <c r="AL64" s="91">
        <v>6</v>
      </c>
      <c r="AM64" s="17">
        <f>AL64/AH64*100</f>
        <v>300</v>
      </c>
      <c r="AN64" s="101"/>
      <c r="AO64" s="17"/>
      <c r="AP64" s="91"/>
      <c r="AQ64" s="17"/>
      <c r="AR64" s="101"/>
      <c r="AS64" s="17" t="e">
        <f>AR64/AN64*100</f>
        <v>#DIV/0!</v>
      </c>
    </row>
    <row r="65" spans="1:45" s="11" customFormat="1" ht="33" customHeight="1">
      <c r="A65" s="65" t="s">
        <v>114</v>
      </c>
      <c r="B65" s="23" t="s">
        <v>64</v>
      </c>
      <c r="C65" s="56" t="s">
        <v>39</v>
      </c>
      <c r="D65" s="10">
        <v>10</v>
      </c>
      <c r="E65" s="10">
        <v>125</v>
      </c>
      <c r="F65" s="10">
        <v>11</v>
      </c>
      <c r="G65" s="26">
        <v>110</v>
      </c>
      <c r="H65" s="33">
        <v>11</v>
      </c>
      <c r="I65" s="15">
        <f t="shared" si="26"/>
        <v>110.00000000000001</v>
      </c>
      <c r="J65" s="36">
        <v>10</v>
      </c>
      <c r="K65" s="17">
        <f>J65/F65*100</f>
        <v>90.9090909090909</v>
      </c>
      <c r="L65" s="39">
        <v>10</v>
      </c>
      <c r="M65" s="52">
        <f t="shared" si="19"/>
        <v>90.9090909090909</v>
      </c>
      <c r="N65" s="75">
        <v>9</v>
      </c>
      <c r="O65" s="51">
        <f t="shared" si="20"/>
        <v>90</v>
      </c>
      <c r="P65" s="39">
        <v>10</v>
      </c>
      <c r="Q65" s="52">
        <f>P65/L65*100</f>
        <v>100</v>
      </c>
      <c r="R65" s="75">
        <v>10</v>
      </c>
      <c r="S65" s="17">
        <f t="shared" si="21"/>
        <v>111.11111111111111</v>
      </c>
      <c r="T65" s="39">
        <v>10</v>
      </c>
      <c r="U65" s="17">
        <f t="shared" si="22"/>
        <v>100</v>
      </c>
      <c r="V65" s="75">
        <v>7</v>
      </c>
      <c r="W65" s="17">
        <f>V65/R65*100</f>
        <v>70</v>
      </c>
      <c r="X65" s="39">
        <v>8</v>
      </c>
      <c r="Y65" s="17">
        <f>X65/T65*100</f>
        <v>80</v>
      </c>
      <c r="Z65" s="91">
        <v>7</v>
      </c>
      <c r="AA65" s="17">
        <f>Z65/V65*100</f>
        <v>100</v>
      </c>
      <c r="AB65" s="39">
        <v>7</v>
      </c>
      <c r="AC65" s="17">
        <f t="shared" si="29"/>
        <v>87.5</v>
      </c>
      <c r="AD65" s="89">
        <v>6</v>
      </c>
      <c r="AE65" s="17">
        <f t="shared" si="30"/>
        <v>85.71428571428571</v>
      </c>
      <c r="AF65" s="39">
        <v>8</v>
      </c>
      <c r="AG65" s="17">
        <f t="shared" si="27"/>
        <v>114.28571428571428</v>
      </c>
      <c r="AH65" s="95">
        <v>6</v>
      </c>
      <c r="AI65" s="17">
        <f t="shared" si="28"/>
        <v>100</v>
      </c>
      <c r="AJ65" s="39">
        <v>6</v>
      </c>
      <c r="AK65" s="17">
        <f>AJ65/AF65*100</f>
        <v>75</v>
      </c>
      <c r="AL65" s="91">
        <v>13</v>
      </c>
      <c r="AM65" s="17">
        <f>AL65/AH65*100</f>
        <v>216.66666666666666</v>
      </c>
      <c r="AN65" s="101">
        <v>1</v>
      </c>
      <c r="AO65" s="17"/>
      <c r="AP65" s="91"/>
      <c r="AQ65" s="17"/>
      <c r="AR65" s="101">
        <v>1</v>
      </c>
      <c r="AS65" s="17">
        <f>AR65/AN65*100</f>
        <v>100</v>
      </c>
    </row>
    <row r="66" spans="1:45" s="11" customFormat="1" ht="17.25" customHeight="1">
      <c r="A66" s="65" t="s">
        <v>188</v>
      </c>
      <c r="B66" s="22" t="s">
        <v>65</v>
      </c>
      <c r="C66" s="56" t="s">
        <v>39</v>
      </c>
      <c r="D66" s="10">
        <v>3</v>
      </c>
      <c r="E66" s="10">
        <v>150</v>
      </c>
      <c r="F66" s="10">
        <v>2</v>
      </c>
      <c r="G66" s="26">
        <v>100</v>
      </c>
      <c r="H66" s="33">
        <v>2</v>
      </c>
      <c r="I66" s="15">
        <f t="shared" si="26"/>
        <v>66.66666666666666</v>
      </c>
      <c r="J66" s="36">
        <v>6</v>
      </c>
      <c r="K66" s="17">
        <f>J66/F66*100</f>
        <v>300</v>
      </c>
      <c r="L66" s="39">
        <v>6</v>
      </c>
      <c r="M66" s="52">
        <f t="shared" si="19"/>
        <v>300</v>
      </c>
      <c r="N66" s="75">
        <v>6</v>
      </c>
      <c r="O66" s="51">
        <f t="shared" si="20"/>
        <v>100</v>
      </c>
      <c r="P66" s="39">
        <v>7</v>
      </c>
      <c r="Q66" s="52">
        <f>P66/L66*100</f>
        <v>116.66666666666667</v>
      </c>
      <c r="R66" s="75">
        <v>7</v>
      </c>
      <c r="S66" s="17">
        <f t="shared" si="21"/>
        <v>116.66666666666667</v>
      </c>
      <c r="T66" s="39">
        <v>7</v>
      </c>
      <c r="U66" s="17">
        <f t="shared" si="22"/>
        <v>100</v>
      </c>
      <c r="V66" s="75">
        <v>4</v>
      </c>
      <c r="W66" s="17">
        <f>V66/R66*100</f>
        <v>57.14285714285714</v>
      </c>
      <c r="X66" s="39">
        <v>5</v>
      </c>
      <c r="Y66" s="17">
        <f>X66/T66*100</f>
        <v>71.42857142857143</v>
      </c>
      <c r="Z66" s="91">
        <v>4</v>
      </c>
      <c r="AA66" s="17">
        <f>Z66/V66*100</f>
        <v>100</v>
      </c>
      <c r="AB66" s="39">
        <v>4</v>
      </c>
      <c r="AC66" s="17">
        <f t="shared" si="29"/>
        <v>80</v>
      </c>
      <c r="AD66" s="89">
        <v>4</v>
      </c>
      <c r="AE66" s="17">
        <f t="shared" si="30"/>
        <v>100</v>
      </c>
      <c r="AF66" s="39">
        <v>6</v>
      </c>
      <c r="AG66" s="17">
        <f t="shared" si="27"/>
        <v>150</v>
      </c>
      <c r="AH66" s="95">
        <v>4</v>
      </c>
      <c r="AI66" s="17">
        <f t="shared" si="28"/>
        <v>100</v>
      </c>
      <c r="AJ66" s="39">
        <v>4</v>
      </c>
      <c r="AK66" s="17">
        <f>AJ66/AF66*100</f>
        <v>66.66666666666666</v>
      </c>
      <c r="AL66" s="91">
        <v>9</v>
      </c>
      <c r="AM66" s="17">
        <f>AL66/AH66*100</f>
        <v>225</v>
      </c>
      <c r="AN66" s="101"/>
      <c r="AO66" s="17"/>
      <c r="AP66" s="91"/>
      <c r="AQ66" s="17"/>
      <c r="AR66" s="101"/>
      <c r="AS66" s="17" t="e">
        <f>AR66/AN66*100</f>
        <v>#DIV/0!</v>
      </c>
    </row>
    <row r="67" spans="1:45" s="11" customFormat="1" ht="30" customHeight="1">
      <c r="A67" s="65" t="s">
        <v>212</v>
      </c>
      <c r="B67" s="16" t="s">
        <v>40</v>
      </c>
      <c r="C67" s="56" t="s">
        <v>4</v>
      </c>
      <c r="D67" s="10">
        <v>99.6</v>
      </c>
      <c r="E67" s="10" t="s">
        <v>66</v>
      </c>
      <c r="F67" s="10">
        <v>99.5</v>
      </c>
      <c r="G67" s="26" t="s">
        <v>66</v>
      </c>
      <c r="H67" s="33">
        <v>96.76</v>
      </c>
      <c r="I67" s="15">
        <f t="shared" si="26"/>
        <v>97.14859437751005</v>
      </c>
      <c r="J67" s="36">
        <v>99</v>
      </c>
      <c r="K67" s="17" t="s">
        <v>66</v>
      </c>
      <c r="L67" s="39">
        <v>99</v>
      </c>
      <c r="M67" s="52" t="s">
        <v>66</v>
      </c>
      <c r="N67" s="74">
        <v>97.3</v>
      </c>
      <c r="O67" s="51" t="s">
        <v>66</v>
      </c>
      <c r="P67" s="37">
        <v>99.2</v>
      </c>
      <c r="Q67" s="52" t="s">
        <v>66</v>
      </c>
      <c r="R67" s="74">
        <v>99.2</v>
      </c>
      <c r="S67" s="17" t="s">
        <v>66</v>
      </c>
      <c r="T67" s="37">
        <v>99.2</v>
      </c>
      <c r="U67" s="17" t="s">
        <v>66</v>
      </c>
      <c r="V67" s="74">
        <v>99.2</v>
      </c>
      <c r="W67" s="17" t="s">
        <v>66</v>
      </c>
      <c r="X67" s="37">
        <v>99.2</v>
      </c>
      <c r="Y67" s="17" t="s">
        <v>66</v>
      </c>
      <c r="Z67" s="91">
        <v>99.2</v>
      </c>
      <c r="AA67" s="17" t="s">
        <v>66</v>
      </c>
      <c r="AB67" s="37">
        <v>99.2</v>
      </c>
      <c r="AC67" s="17" t="s">
        <v>66</v>
      </c>
      <c r="AD67" s="87">
        <v>99.2</v>
      </c>
      <c r="AE67" s="17" t="s">
        <v>66</v>
      </c>
      <c r="AF67" s="37">
        <v>99.6</v>
      </c>
      <c r="AG67" s="17" t="s">
        <v>66</v>
      </c>
      <c r="AH67" s="95">
        <v>99.6</v>
      </c>
      <c r="AI67" s="17" t="s">
        <v>66</v>
      </c>
      <c r="AJ67" s="37">
        <v>99.7</v>
      </c>
      <c r="AK67" s="17" t="s">
        <v>66</v>
      </c>
      <c r="AL67" s="91">
        <v>99.7</v>
      </c>
      <c r="AM67" s="17" t="s">
        <v>66</v>
      </c>
      <c r="AN67" s="37"/>
      <c r="AO67" s="17"/>
      <c r="AP67" s="91"/>
      <c r="AQ67" s="17"/>
      <c r="AR67" s="37"/>
      <c r="AS67" s="17" t="s">
        <v>66</v>
      </c>
    </row>
    <row r="68" spans="1:45" s="11" customFormat="1" ht="18.75" customHeight="1">
      <c r="A68" s="65" t="s">
        <v>213</v>
      </c>
      <c r="B68" s="16" t="s">
        <v>41</v>
      </c>
      <c r="C68" s="56" t="s">
        <v>3</v>
      </c>
      <c r="D68" s="10">
        <v>80.6</v>
      </c>
      <c r="E68" s="10">
        <v>132.96</v>
      </c>
      <c r="F68" s="10">
        <v>96.8</v>
      </c>
      <c r="G68" s="26">
        <v>91.4</v>
      </c>
      <c r="H68" s="33">
        <v>80.6</v>
      </c>
      <c r="I68" s="15">
        <f t="shared" si="26"/>
        <v>100</v>
      </c>
      <c r="J68" s="36">
        <v>93</v>
      </c>
      <c r="K68" s="17">
        <f>J68/F68*100</f>
        <v>96.07438016528927</v>
      </c>
      <c r="L68" s="32">
        <v>97.07</v>
      </c>
      <c r="M68" s="52">
        <f t="shared" si="19"/>
        <v>120.43424317617865</v>
      </c>
      <c r="N68" s="74">
        <v>106.4</v>
      </c>
      <c r="O68" s="51">
        <f t="shared" si="20"/>
        <v>114.40860215053763</v>
      </c>
      <c r="P68" s="37">
        <v>115.6</v>
      </c>
      <c r="Q68" s="52">
        <f>P68/L68*100</f>
        <v>119.08931698774082</v>
      </c>
      <c r="R68" s="74">
        <v>118.8</v>
      </c>
      <c r="S68" s="17">
        <f t="shared" si="21"/>
        <v>111.65413533834585</v>
      </c>
      <c r="T68" s="37">
        <v>77.8</v>
      </c>
      <c r="U68" s="17">
        <f t="shared" si="22"/>
        <v>67.30103806228374</v>
      </c>
      <c r="V68" s="74">
        <v>100.3</v>
      </c>
      <c r="W68" s="17">
        <f>V68/R68*100</f>
        <v>84.42760942760943</v>
      </c>
      <c r="X68" s="37">
        <v>95</v>
      </c>
      <c r="Y68" s="17">
        <f>X68/T68*100</f>
        <v>122.10796915167094</v>
      </c>
      <c r="Z68" s="91">
        <v>122.81</v>
      </c>
      <c r="AA68" s="17">
        <f>Z68/V68*100</f>
        <v>122.44267198404786</v>
      </c>
      <c r="AB68" s="37">
        <v>120.085</v>
      </c>
      <c r="AC68" s="17">
        <f t="shared" si="29"/>
        <v>126.40526315789474</v>
      </c>
      <c r="AD68" s="87">
        <v>143.89</v>
      </c>
      <c r="AE68" s="17">
        <f t="shared" si="30"/>
        <v>117.16472599951142</v>
      </c>
      <c r="AF68" s="37">
        <v>174.2</v>
      </c>
      <c r="AG68" s="17">
        <f t="shared" si="27"/>
        <v>145.06391306158136</v>
      </c>
      <c r="AH68" s="95">
        <v>174.2</v>
      </c>
      <c r="AI68" s="17">
        <f t="shared" si="28"/>
        <v>121.06470220307179</v>
      </c>
      <c r="AJ68" s="37">
        <v>143.8</v>
      </c>
      <c r="AK68" s="17">
        <f>AJ68/AF68*100</f>
        <v>82.54879448909301</v>
      </c>
      <c r="AL68" s="87">
        <v>106</v>
      </c>
      <c r="AM68" s="17">
        <f>AL68/AH68*100</f>
        <v>60.849598163031004</v>
      </c>
      <c r="AN68" s="102">
        <v>3.77</v>
      </c>
      <c r="AO68" s="17"/>
      <c r="AP68" s="87"/>
      <c r="AQ68" s="17"/>
      <c r="AR68" s="102">
        <v>3.35</v>
      </c>
      <c r="AS68" s="17">
        <f>AR68/AN68*100</f>
        <v>88.85941644562334</v>
      </c>
    </row>
    <row r="69" spans="1:45" s="11" customFormat="1" ht="30.75" customHeight="1">
      <c r="A69" s="65" t="s">
        <v>214</v>
      </c>
      <c r="B69" s="16" t="s">
        <v>42</v>
      </c>
      <c r="C69" s="56" t="s">
        <v>4</v>
      </c>
      <c r="D69" s="10">
        <v>55.6</v>
      </c>
      <c r="E69" s="10" t="s">
        <v>66</v>
      </c>
      <c r="F69" s="10">
        <v>52.4</v>
      </c>
      <c r="G69" s="26" t="s">
        <v>66</v>
      </c>
      <c r="H69" s="33">
        <v>46.19</v>
      </c>
      <c r="I69" s="15" t="s">
        <v>66</v>
      </c>
      <c r="J69" s="36">
        <v>57.3</v>
      </c>
      <c r="K69" s="17" t="s">
        <v>66</v>
      </c>
      <c r="L69" s="32">
        <v>65.58</v>
      </c>
      <c r="M69" s="52" t="s">
        <v>66</v>
      </c>
      <c r="N69" s="74">
        <v>63.5</v>
      </c>
      <c r="O69" s="51" t="s">
        <v>66</v>
      </c>
      <c r="P69" s="37">
        <v>69.9</v>
      </c>
      <c r="Q69" s="52" t="s">
        <v>66</v>
      </c>
      <c r="R69" s="74">
        <v>73.6</v>
      </c>
      <c r="S69" s="17" t="s">
        <v>66</v>
      </c>
      <c r="T69" s="37">
        <v>81.7</v>
      </c>
      <c r="U69" s="17" t="s">
        <v>66</v>
      </c>
      <c r="V69" s="74">
        <v>68.6</v>
      </c>
      <c r="W69" s="17" t="s">
        <v>66</v>
      </c>
      <c r="X69" s="37">
        <v>29.5</v>
      </c>
      <c r="Y69" s="17" t="s">
        <v>66</v>
      </c>
      <c r="Z69" s="87">
        <v>78.4</v>
      </c>
      <c r="AA69" s="17" t="s">
        <v>66</v>
      </c>
      <c r="AB69" s="37"/>
      <c r="AC69" s="17" t="s">
        <v>66</v>
      </c>
      <c r="AD69" s="87">
        <v>71.8</v>
      </c>
      <c r="AE69" s="17" t="s">
        <v>66</v>
      </c>
      <c r="AF69" s="37">
        <v>49.2</v>
      </c>
      <c r="AG69" s="17" t="s">
        <v>66</v>
      </c>
      <c r="AH69" s="94">
        <v>49.2</v>
      </c>
      <c r="AI69" s="17" t="s">
        <v>66</v>
      </c>
      <c r="AJ69" s="37">
        <v>67.1</v>
      </c>
      <c r="AK69" s="17" t="s">
        <v>66</v>
      </c>
      <c r="AL69" s="87">
        <v>70.4</v>
      </c>
      <c r="AM69" s="17" t="s">
        <v>66</v>
      </c>
      <c r="AN69" s="103">
        <v>61</v>
      </c>
      <c r="AO69" s="17"/>
      <c r="AP69" s="87"/>
      <c r="AQ69" s="17"/>
      <c r="AR69" s="103">
        <v>70</v>
      </c>
      <c r="AS69" s="17" t="s">
        <v>66</v>
      </c>
    </row>
    <row r="70" spans="1:45" s="11" customFormat="1" ht="32.25" customHeight="1">
      <c r="A70" s="65" t="s">
        <v>215</v>
      </c>
      <c r="B70" s="21" t="s">
        <v>50</v>
      </c>
      <c r="C70" s="56" t="s">
        <v>3</v>
      </c>
      <c r="D70" s="10">
        <v>12.115</v>
      </c>
      <c r="E70" s="10">
        <v>110.5</v>
      </c>
      <c r="F70" s="10">
        <v>21.5</v>
      </c>
      <c r="G70" s="26">
        <v>102.4</v>
      </c>
      <c r="H70" s="33">
        <v>11.2</v>
      </c>
      <c r="I70" s="15">
        <f t="shared" si="26"/>
        <v>92.44737928188196</v>
      </c>
      <c r="J70" s="37">
        <v>22.136</v>
      </c>
      <c r="K70" s="17">
        <f>J70/F70*100</f>
        <v>102.95813953488371</v>
      </c>
      <c r="L70" s="32">
        <v>8.133</v>
      </c>
      <c r="M70" s="52">
        <f t="shared" si="19"/>
        <v>72.61607142857143</v>
      </c>
      <c r="N70" s="74">
        <v>15.2</v>
      </c>
      <c r="O70" s="51">
        <f t="shared" si="20"/>
        <v>68.66642573183954</v>
      </c>
      <c r="P70" s="32">
        <v>7.649</v>
      </c>
      <c r="Q70" s="52">
        <f>P70/L70*100</f>
        <v>94.04893643182099</v>
      </c>
      <c r="R70" s="74">
        <v>16.255</v>
      </c>
      <c r="S70" s="17">
        <f t="shared" si="21"/>
        <v>106.94078947368422</v>
      </c>
      <c r="T70" s="32">
        <v>9.774</v>
      </c>
      <c r="U70" s="17">
        <f t="shared" si="22"/>
        <v>127.78140933455353</v>
      </c>
      <c r="V70" s="74">
        <v>18.683</v>
      </c>
      <c r="W70" s="17">
        <f>V70/R70*100</f>
        <v>114.93694247923716</v>
      </c>
      <c r="X70" s="32">
        <v>9.8281</v>
      </c>
      <c r="Y70" s="17">
        <f>X70/T70*100</f>
        <v>100.55350931041538</v>
      </c>
      <c r="Z70" s="87">
        <v>16.93</v>
      </c>
      <c r="AA70" s="17">
        <f>Z70/V70*100</f>
        <v>90.61713857517529</v>
      </c>
      <c r="AB70" s="32">
        <v>9.05619</v>
      </c>
      <c r="AC70" s="17">
        <f t="shared" si="29"/>
        <v>92.14588781147934</v>
      </c>
      <c r="AD70" s="86">
        <v>16.331</v>
      </c>
      <c r="AE70" s="17">
        <f t="shared" si="30"/>
        <v>96.4619019492026</v>
      </c>
      <c r="AF70" s="32">
        <v>8.384</v>
      </c>
      <c r="AG70" s="17">
        <f t="shared" si="27"/>
        <v>92.57756297074155</v>
      </c>
      <c r="AH70" s="94">
        <v>14.7</v>
      </c>
      <c r="AI70" s="17">
        <f t="shared" si="28"/>
        <v>90.01285897985426</v>
      </c>
      <c r="AJ70" s="32">
        <v>9.502</v>
      </c>
      <c r="AK70" s="17">
        <f>AJ70/AF70*100</f>
        <v>113.33492366412214</v>
      </c>
      <c r="AL70" s="87">
        <v>19.826</v>
      </c>
      <c r="AM70" s="17">
        <f>AL70/AH70*100</f>
        <v>134.87074829931973</v>
      </c>
      <c r="AN70" s="104"/>
      <c r="AO70" s="17"/>
      <c r="AP70" s="87"/>
      <c r="AQ70" s="17"/>
      <c r="AR70" s="104"/>
      <c r="AS70" s="17" t="e">
        <f>AR70/AN70*100</f>
        <v>#DIV/0!</v>
      </c>
    </row>
    <row r="71" spans="1:45" s="11" customFormat="1" ht="48" customHeight="1">
      <c r="A71" s="65" t="s">
        <v>216</v>
      </c>
      <c r="B71" s="24" t="s">
        <v>69</v>
      </c>
      <c r="C71" s="56" t="s">
        <v>4</v>
      </c>
      <c r="D71" s="10">
        <v>99.6</v>
      </c>
      <c r="E71" s="10" t="s">
        <v>66</v>
      </c>
      <c r="F71" s="10">
        <v>98.8</v>
      </c>
      <c r="G71" s="26" t="s">
        <v>66</v>
      </c>
      <c r="H71" s="33">
        <v>99.8</v>
      </c>
      <c r="I71" s="15" t="s">
        <v>66</v>
      </c>
      <c r="J71" s="36">
        <v>99</v>
      </c>
      <c r="K71" s="17" t="s">
        <v>66</v>
      </c>
      <c r="L71" s="32">
        <v>97.18</v>
      </c>
      <c r="M71" s="52" t="s">
        <v>66</v>
      </c>
      <c r="N71" s="74">
        <v>97.3</v>
      </c>
      <c r="O71" s="51" t="s">
        <v>66</v>
      </c>
      <c r="P71" s="37">
        <v>96.43</v>
      </c>
      <c r="Q71" s="52" t="s">
        <v>66</v>
      </c>
      <c r="R71" s="74">
        <v>96.4</v>
      </c>
      <c r="S71" s="17" t="s">
        <v>66</v>
      </c>
      <c r="T71" s="37">
        <v>96.43</v>
      </c>
      <c r="U71" s="17" t="s">
        <v>66</v>
      </c>
      <c r="V71" s="74">
        <v>96.64</v>
      </c>
      <c r="W71" s="17" t="s">
        <v>66</v>
      </c>
      <c r="X71" s="37">
        <v>93</v>
      </c>
      <c r="Y71" s="17" t="s">
        <v>66</v>
      </c>
      <c r="Z71" s="87">
        <v>96.64</v>
      </c>
      <c r="AA71" s="17" t="s">
        <v>66</v>
      </c>
      <c r="AB71" s="37">
        <v>96.6</v>
      </c>
      <c r="AC71" s="17" t="s">
        <v>66</v>
      </c>
      <c r="AD71" s="87">
        <v>97.1</v>
      </c>
      <c r="AE71" s="17" t="s">
        <v>66</v>
      </c>
      <c r="AF71" s="37">
        <v>96.89</v>
      </c>
      <c r="AG71" s="17" t="s">
        <v>66</v>
      </c>
      <c r="AH71" s="94">
        <v>96.9</v>
      </c>
      <c r="AI71" s="17" t="s">
        <v>66</v>
      </c>
      <c r="AJ71" s="37">
        <v>96.89</v>
      </c>
      <c r="AK71" s="17" t="s">
        <v>66</v>
      </c>
      <c r="AL71" s="87">
        <v>93.3</v>
      </c>
      <c r="AM71" s="17" t="s">
        <v>66</v>
      </c>
      <c r="AN71" s="103"/>
      <c r="AO71" s="17"/>
      <c r="AP71" s="87"/>
      <c r="AQ71" s="17"/>
      <c r="AR71" s="103"/>
      <c r="AS71" s="17" t="s">
        <v>66</v>
      </c>
    </row>
    <row r="72" spans="1:45" s="11" customFormat="1" ht="47.25" customHeight="1">
      <c r="A72" s="65" t="s">
        <v>217</v>
      </c>
      <c r="B72" s="24" t="s">
        <v>77</v>
      </c>
      <c r="C72" s="56" t="s">
        <v>39</v>
      </c>
      <c r="D72" s="10">
        <v>1118</v>
      </c>
      <c r="E72" s="10" t="s">
        <v>66</v>
      </c>
      <c r="F72" s="10">
        <v>1158</v>
      </c>
      <c r="G72" s="26">
        <v>102.2</v>
      </c>
      <c r="H72" s="33">
        <v>955</v>
      </c>
      <c r="I72" s="15">
        <f t="shared" si="26"/>
        <v>85.42039355992844</v>
      </c>
      <c r="J72" s="36">
        <v>1151</v>
      </c>
      <c r="K72" s="17">
        <f>J72/F72*100</f>
        <v>99.39550949913645</v>
      </c>
      <c r="L72" s="39">
        <v>915</v>
      </c>
      <c r="M72" s="52">
        <f t="shared" si="19"/>
        <v>95.81151832460732</v>
      </c>
      <c r="N72" s="75">
        <v>963</v>
      </c>
      <c r="O72" s="51">
        <f t="shared" si="20"/>
        <v>83.66637706342311</v>
      </c>
      <c r="P72" s="39">
        <v>776</v>
      </c>
      <c r="Q72" s="52">
        <f>P72/L72*100</f>
        <v>84.80874316939891</v>
      </c>
      <c r="R72" s="75">
        <v>869</v>
      </c>
      <c r="S72" s="17">
        <f t="shared" si="21"/>
        <v>90.23883696780894</v>
      </c>
      <c r="T72" s="39">
        <v>762</v>
      </c>
      <c r="U72" s="17">
        <f t="shared" si="22"/>
        <v>98.19587628865979</v>
      </c>
      <c r="V72" s="75">
        <v>855</v>
      </c>
      <c r="W72" s="17">
        <f aca="true" t="shared" si="31" ref="W72:W81">V72/R72*100</f>
        <v>98.38895281933256</v>
      </c>
      <c r="X72" s="39">
        <v>745</v>
      </c>
      <c r="Y72" s="17">
        <f aca="true" t="shared" si="32" ref="Y72:Y81">X72/T72*100</f>
        <v>97.76902887139107</v>
      </c>
      <c r="Z72" s="91">
        <v>811</v>
      </c>
      <c r="AA72" s="17">
        <f aca="true" t="shared" si="33" ref="AA72:AA81">Z72/V72*100</f>
        <v>94.85380116959064</v>
      </c>
      <c r="AB72" s="39">
        <v>679</v>
      </c>
      <c r="AC72" s="17">
        <f t="shared" si="29"/>
        <v>91.14093959731544</v>
      </c>
      <c r="AD72" s="89">
        <v>747</v>
      </c>
      <c r="AE72" s="17">
        <f t="shared" si="30"/>
        <v>92.10850801479656</v>
      </c>
      <c r="AF72" s="39">
        <v>645</v>
      </c>
      <c r="AG72" s="17">
        <f t="shared" si="27"/>
        <v>94.99263622974962</v>
      </c>
      <c r="AH72" s="95">
        <v>710</v>
      </c>
      <c r="AI72" s="17">
        <f t="shared" si="28"/>
        <v>95.04685408299866</v>
      </c>
      <c r="AJ72" s="39">
        <v>593</v>
      </c>
      <c r="AK72" s="17">
        <f>AJ72/AF72*100</f>
        <v>91.93798449612403</v>
      </c>
      <c r="AL72" s="91">
        <v>632</v>
      </c>
      <c r="AM72" s="17">
        <f aca="true" t="shared" si="34" ref="AM72:AM78">AL72/AH72*100</f>
        <v>89.01408450704226</v>
      </c>
      <c r="AN72" s="105"/>
      <c r="AO72" s="17"/>
      <c r="AP72" s="91"/>
      <c r="AQ72" s="17"/>
      <c r="AR72" s="105"/>
      <c r="AS72" s="17" t="e">
        <f>AR72/AN72*100</f>
        <v>#DIV/0!</v>
      </c>
    </row>
    <row r="73" spans="1:45" s="11" customFormat="1" ht="63" customHeight="1">
      <c r="A73" s="65" t="s">
        <v>218</v>
      </c>
      <c r="B73" s="24" t="s">
        <v>78</v>
      </c>
      <c r="C73" s="56" t="s">
        <v>61</v>
      </c>
      <c r="D73" s="10">
        <v>3242</v>
      </c>
      <c r="E73" s="10" t="s">
        <v>66</v>
      </c>
      <c r="F73" s="10">
        <v>3358</v>
      </c>
      <c r="G73" s="26">
        <v>102.2</v>
      </c>
      <c r="H73" s="33">
        <v>2770</v>
      </c>
      <c r="I73" s="15">
        <f t="shared" si="26"/>
        <v>85.44108574953732</v>
      </c>
      <c r="J73" s="36">
        <v>3338</v>
      </c>
      <c r="K73" s="17">
        <f>J73/F73*100</f>
        <v>99.40440738534842</v>
      </c>
      <c r="L73" s="39">
        <v>2654</v>
      </c>
      <c r="M73" s="52">
        <f t="shared" si="19"/>
        <v>95.81227436823104</v>
      </c>
      <c r="N73" s="75">
        <v>2793</v>
      </c>
      <c r="O73" s="51">
        <f t="shared" si="20"/>
        <v>83.67285799880167</v>
      </c>
      <c r="P73" s="39">
        <v>2250</v>
      </c>
      <c r="Q73" s="52">
        <f>P73/L73*100</f>
        <v>84.77769404672193</v>
      </c>
      <c r="R73" s="75">
        <v>1879</v>
      </c>
      <c r="S73" s="17">
        <f t="shared" si="21"/>
        <v>67.27533118510563</v>
      </c>
      <c r="T73" s="39">
        <v>2210</v>
      </c>
      <c r="U73" s="17">
        <f t="shared" si="22"/>
        <v>98.22222222222223</v>
      </c>
      <c r="V73" s="75">
        <v>2480</v>
      </c>
      <c r="W73" s="17">
        <f t="shared" si="31"/>
        <v>131.98509845662588</v>
      </c>
      <c r="X73" s="39">
        <v>2161</v>
      </c>
      <c r="Y73" s="17">
        <f t="shared" si="32"/>
        <v>97.78280542986425</v>
      </c>
      <c r="Z73" s="91">
        <v>2297</v>
      </c>
      <c r="AA73" s="17">
        <f t="shared" si="33"/>
        <v>92.62096774193549</v>
      </c>
      <c r="AB73" s="39">
        <v>1969</v>
      </c>
      <c r="AC73" s="17">
        <f t="shared" si="29"/>
        <v>91.11522443313281</v>
      </c>
      <c r="AD73" s="89">
        <v>2166</v>
      </c>
      <c r="AE73" s="17">
        <f t="shared" si="30"/>
        <v>94.29690901175447</v>
      </c>
      <c r="AF73" s="39">
        <v>1871</v>
      </c>
      <c r="AG73" s="17">
        <f t="shared" si="27"/>
        <v>95.02285424073133</v>
      </c>
      <c r="AH73" s="95">
        <v>2059</v>
      </c>
      <c r="AI73" s="17">
        <f t="shared" si="28"/>
        <v>95.06001846722069</v>
      </c>
      <c r="AJ73" s="39">
        <v>1720</v>
      </c>
      <c r="AK73" s="17">
        <f aca="true" t="shared" si="35" ref="AK73:AK85">AJ73/AF73*100</f>
        <v>91.92944949225014</v>
      </c>
      <c r="AL73" s="91">
        <v>1833</v>
      </c>
      <c r="AM73" s="17">
        <f t="shared" si="34"/>
        <v>89.02379796017485</v>
      </c>
      <c r="AN73" s="33"/>
      <c r="AO73" s="17">
        <f>AN73/AJ73*100</f>
        <v>0</v>
      </c>
      <c r="AP73" s="91">
        <v>2021</v>
      </c>
      <c r="AQ73" s="17">
        <f>AP73/AL73*100</f>
        <v>110.25641025641026</v>
      </c>
      <c r="AR73" s="33"/>
      <c r="AS73" s="17" t="e">
        <f aca="true" t="shared" si="36" ref="AS73:AS79">AR73/AN73*100</f>
        <v>#DIV/0!</v>
      </c>
    </row>
    <row r="74" spans="1:45" s="25" customFormat="1" ht="77.25" customHeight="1">
      <c r="A74" s="65" t="s">
        <v>219</v>
      </c>
      <c r="B74" s="16" t="s">
        <v>70</v>
      </c>
      <c r="C74" s="56" t="s">
        <v>4</v>
      </c>
      <c r="D74" s="10"/>
      <c r="E74" s="10" t="s">
        <v>66</v>
      </c>
      <c r="F74" s="10"/>
      <c r="G74" s="26"/>
      <c r="H74" s="33">
        <v>40</v>
      </c>
      <c r="I74" s="15"/>
      <c r="J74" s="36">
        <v>40</v>
      </c>
      <c r="K74" s="17"/>
      <c r="L74" s="41">
        <v>40.5</v>
      </c>
      <c r="M74" s="52"/>
      <c r="N74" s="74">
        <v>40.5</v>
      </c>
      <c r="O74" s="51">
        <f t="shared" si="20"/>
        <v>101.25</v>
      </c>
      <c r="P74" s="41">
        <v>40.5</v>
      </c>
      <c r="Q74" s="52"/>
      <c r="R74" s="74">
        <v>40.5</v>
      </c>
      <c r="S74" s="17">
        <f t="shared" si="21"/>
        <v>100</v>
      </c>
      <c r="T74" s="41">
        <v>40.5</v>
      </c>
      <c r="U74" s="17">
        <f t="shared" si="22"/>
        <v>100</v>
      </c>
      <c r="V74" s="74">
        <v>40.5</v>
      </c>
      <c r="W74" s="17">
        <f t="shared" si="31"/>
        <v>100</v>
      </c>
      <c r="X74" s="41">
        <v>40.5</v>
      </c>
      <c r="Y74" s="17">
        <f t="shared" si="32"/>
        <v>100</v>
      </c>
      <c r="Z74" s="91">
        <v>40.5</v>
      </c>
      <c r="AA74" s="17">
        <f t="shared" si="33"/>
        <v>100</v>
      </c>
      <c r="AB74" s="37">
        <v>40.5</v>
      </c>
      <c r="AC74" s="17">
        <f t="shared" si="29"/>
        <v>100</v>
      </c>
      <c r="AD74" s="87">
        <v>40.5</v>
      </c>
      <c r="AE74" s="17">
        <f t="shared" si="30"/>
        <v>100</v>
      </c>
      <c r="AF74" s="32">
        <v>40.5</v>
      </c>
      <c r="AG74" s="17">
        <f t="shared" si="27"/>
        <v>100</v>
      </c>
      <c r="AH74" s="95">
        <v>40.5</v>
      </c>
      <c r="AI74" s="17">
        <f t="shared" si="28"/>
        <v>100</v>
      </c>
      <c r="AJ74" s="37">
        <v>40.5</v>
      </c>
      <c r="AK74" s="17">
        <f t="shared" si="35"/>
        <v>100</v>
      </c>
      <c r="AL74" s="91">
        <v>40.5</v>
      </c>
      <c r="AM74" s="17">
        <f t="shared" si="34"/>
        <v>100</v>
      </c>
      <c r="AN74" s="37"/>
      <c r="AO74" s="17"/>
      <c r="AP74" s="91"/>
      <c r="AQ74" s="17"/>
      <c r="AR74" s="37"/>
      <c r="AS74" s="17" t="e">
        <f t="shared" si="36"/>
        <v>#DIV/0!</v>
      </c>
    </row>
    <row r="75" spans="1:45" s="25" customFormat="1" ht="32.25" customHeight="1">
      <c r="A75" s="65" t="s">
        <v>220</v>
      </c>
      <c r="B75" s="16" t="s">
        <v>71</v>
      </c>
      <c r="C75" s="56" t="s">
        <v>4</v>
      </c>
      <c r="D75" s="10">
        <v>37.7</v>
      </c>
      <c r="E75" s="10" t="s">
        <v>66</v>
      </c>
      <c r="F75" s="10">
        <v>37.2</v>
      </c>
      <c r="G75" s="26">
        <v>98.9</v>
      </c>
      <c r="H75" s="33">
        <v>40</v>
      </c>
      <c r="I75" s="15">
        <f t="shared" si="26"/>
        <v>106.10079575596816</v>
      </c>
      <c r="J75" s="36">
        <v>40</v>
      </c>
      <c r="K75" s="17">
        <f aca="true" t="shared" si="37" ref="K75:K81">J75/F75*100</f>
        <v>107.5268817204301</v>
      </c>
      <c r="L75" s="39">
        <v>40</v>
      </c>
      <c r="M75" s="52">
        <f t="shared" si="19"/>
        <v>100</v>
      </c>
      <c r="N75" s="78">
        <v>36.1</v>
      </c>
      <c r="O75" s="51">
        <f t="shared" si="20"/>
        <v>90.25000000000001</v>
      </c>
      <c r="P75" s="37">
        <v>40.1</v>
      </c>
      <c r="Q75" s="52">
        <f aca="true" t="shared" si="38" ref="Q75:Q81">P75/L75*100</f>
        <v>100.25</v>
      </c>
      <c r="R75" s="74">
        <v>40.1</v>
      </c>
      <c r="S75" s="17">
        <f t="shared" si="21"/>
        <v>111.0803324099723</v>
      </c>
      <c r="T75" s="37">
        <v>40.1</v>
      </c>
      <c r="U75" s="17">
        <f t="shared" si="22"/>
        <v>100</v>
      </c>
      <c r="V75" s="74">
        <v>40.1</v>
      </c>
      <c r="W75" s="17">
        <f t="shared" si="31"/>
        <v>100</v>
      </c>
      <c r="X75" s="37">
        <v>40.1</v>
      </c>
      <c r="Y75" s="17">
        <f t="shared" si="32"/>
        <v>100</v>
      </c>
      <c r="Z75" s="91">
        <v>40.1</v>
      </c>
      <c r="AA75" s="17">
        <f t="shared" si="33"/>
        <v>100</v>
      </c>
      <c r="AB75" s="37">
        <v>40.1</v>
      </c>
      <c r="AC75" s="17">
        <f t="shared" si="29"/>
        <v>100</v>
      </c>
      <c r="AD75" s="87">
        <v>40.1</v>
      </c>
      <c r="AE75" s="17">
        <f t="shared" si="30"/>
        <v>100</v>
      </c>
      <c r="AF75" s="37">
        <v>40.1</v>
      </c>
      <c r="AG75" s="17">
        <f t="shared" si="27"/>
        <v>100</v>
      </c>
      <c r="AH75" s="95">
        <v>40.1</v>
      </c>
      <c r="AI75" s="17">
        <f t="shared" si="28"/>
        <v>100</v>
      </c>
      <c r="AJ75" s="37">
        <v>40.1</v>
      </c>
      <c r="AK75" s="17">
        <f t="shared" si="35"/>
        <v>100</v>
      </c>
      <c r="AL75" s="91">
        <v>40.1</v>
      </c>
      <c r="AM75" s="17">
        <f t="shared" si="34"/>
        <v>100</v>
      </c>
      <c r="AN75" s="37"/>
      <c r="AO75" s="17"/>
      <c r="AP75" s="91"/>
      <c r="AQ75" s="17"/>
      <c r="AR75" s="37"/>
      <c r="AS75" s="17" t="e">
        <f t="shared" si="36"/>
        <v>#DIV/0!</v>
      </c>
    </row>
    <row r="76" spans="1:45" s="25" customFormat="1" ht="31.5" customHeight="1">
      <c r="A76" s="65" t="s">
        <v>221</v>
      </c>
      <c r="B76" s="16" t="s">
        <v>72</v>
      </c>
      <c r="C76" s="56" t="s">
        <v>4</v>
      </c>
      <c r="D76" s="10">
        <v>30</v>
      </c>
      <c r="E76" s="10" t="s">
        <v>66</v>
      </c>
      <c r="F76" s="10">
        <v>32.1</v>
      </c>
      <c r="G76" s="26">
        <v>107</v>
      </c>
      <c r="H76" s="33">
        <v>36</v>
      </c>
      <c r="I76" s="15">
        <f t="shared" si="26"/>
        <v>120</v>
      </c>
      <c r="J76" s="36">
        <v>36</v>
      </c>
      <c r="K76" s="17">
        <f t="shared" si="37"/>
        <v>112.14953271028037</v>
      </c>
      <c r="L76" s="40">
        <v>36</v>
      </c>
      <c r="M76" s="53">
        <f t="shared" si="19"/>
        <v>100</v>
      </c>
      <c r="N76" s="79">
        <v>36.1</v>
      </c>
      <c r="O76" s="51">
        <f t="shared" si="20"/>
        <v>100.27777777777777</v>
      </c>
      <c r="P76" s="40">
        <v>36.1</v>
      </c>
      <c r="Q76" s="53">
        <f t="shared" si="38"/>
        <v>100.27777777777777</v>
      </c>
      <c r="R76" s="74">
        <v>36.1</v>
      </c>
      <c r="S76" s="17">
        <f t="shared" si="21"/>
        <v>100</v>
      </c>
      <c r="T76" s="40">
        <v>36.1</v>
      </c>
      <c r="U76" s="17">
        <f t="shared" si="22"/>
        <v>100</v>
      </c>
      <c r="V76" s="74">
        <v>15</v>
      </c>
      <c r="W76" s="17">
        <f t="shared" si="31"/>
        <v>41.55124653739612</v>
      </c>
      <c r="X76" s="40">
        <v>15</v>
      </c>
      <c r="Y76" s="17">
        <f t="shared" si="32"/>
        <v>41.55124653739612</v>
      </c>
      <c r="Z76" s="87">
        <v>15</v>
      </c>
      <c r="AA76" s="17">
        <f t="shared" si="33"/>
        <v>100</v>
      </c>
      <c r="AB76" s="40">
        <v>15</v>
      </c>
      <c r="AC76" s="17">
        <f t="shared" si="29"/>
        <v>100</v>
      </c>
      <c r="AD76" s="90">
        <v>15</v>
      </c>
      <c r="AE76" s="17">
        <f t="shared" si="30"/>
        <v>100</v>
      </c>
      <c r="AF76" s="40">
        <v>15</v>
      </c>
      <c r="AG76" s="17">
        <f t="shared" si="27"/>
        <v>100</v>
      </c>
      <c r="AH76" s="94">
        <v>15</v>
      </c>
      <c r="AI76" s="17">
        <f t="shared" si="28"/>
        <v>100</v>
      </c>
      <c r="AJ76" s="99">
        <v>15</v>
      </c>
      <c r="AK76" s="17">
        <f t="shared" si="35"/>
        <v>100</v>
      </c>
      <c r="AL76" s="87">
        <v>15</v>
      </c>
      <c r="AM76" s="17">
        <f t="shared" si="34"/>
        <v>100</v>
      </c>
      <c r="AN76" s="99"/>
      <c r="AO76" s="17"/>
      <c r="AP76" s="87"/>
      <c r="AQ76" s="17"/>
      <c r="AR76" s="99"/>
      <c r="AS76" s="17" t="e">
        <f t="shared" si="36"/>
        <v>#DIV/0!</v>
      </c>
    </row>
    <row r="77" spans="1:45" s="25" customFormat="1" ht="33" customHeight="1">
      <c r="A77" s="65" t="s">
        <v>222</v>
      </c>
      <c r="B77" s="16" t="s">
        <v>73</v>
      </c>
      <c r="C77" s="56" t="s">
        <v>4</v>
      </c>
      <c r="D77" s="10">
        <v>32.7</v>
      </c>
      <c r="E77" s="10" t="s">
        <v>66</v>
      </c>
      <c r="F77" s="10">
        <v>34</v>
      </c>
      <c r="G77" s="26">
        <v>104</v>
      </c>
      <c r="H77" s="33">
        <v>36</v>
      </c>
      <c r="I77" s="15">
        <f t="shared" si="26"/>
        <v>110.09174311926604</v>
      </c>
      <c r="J77" s="36">
        <v>36</v>
      </c>
      <c r="K77" s="17">
        <f t="shared" si="37"/>
        <v>105.88235294117648</v>
      </c>
      <c r="L77" s="39">
        <v>36</v>
      </c>
      <c r="M77" s="52">
        <f t="shared" si="19"/>
        <v>100</v>
      </c>
      <c r="N77" s="75">
        <v>36.1</v>
      </c>
      <c r="O77" s="51">
        <f t="shared" si="20"/>
        <v>100.27777777777777</v>
      </c>
      <c r="P77" s="39">
        <v>36.1</v>
      </c>
      <c r="Q77" s="52">
        <f t="shared" si="38"/>
        <v>100.27777777777777</v>
      </c>
      <c r="R77" s="74">
        <v>36.1</v>
      </c>
      <c r="S77" s="17">
        <f>R77/N77*100</f>
        <v>100</v>
      </c>
      <c r="T77" s="39">
        <v>36</v>
      </c>
      <c r="U77" s="17">
        <f t="shared" si="22"/>
        <v>99.72299168975069</v>
      </c>
      <c r="V77" s="74">
        <v>36.1</v>
      </c>
      <c r="W77" s="17">
        <f t="shared" si="31"/>
        <v>100</v>
      </c>
      <c r="X77" s="39">
        <v>36.1</v>
      </c>
      <c r="Y77" s="17">
        <f t="shared" si="32"/>
        <v>100.27777777777777</v>
      </c>
      <c r="Z77" s="91">
        <v>36.1</v>
      </c>
      <c r="AA77" s="17">
        <f t="shared" si="33"/>
        <v>100</v>
      </c>
      <c r="AB77" s="37">
        <v>36.1</v>
      </c>
      <c r="AC77" s="17">
        <f t="shared" si="29"/>
        <v>100</v>
      </c>
      <c r="AD77" s="87">
        <v>36.1</v>
      </c>
      <c r="AE77" s="17">
        <f t="shared" si="30"/>
        <v>100</v>
      </c>
      <c r="AF77" s="37">
        <v>36.1</v>
      </c>
      <c r="AG77" s="17">
        <f t="shared" si="27"/>
        <v>100</v>
      </c>
      <c r="AH77" s="95">
        <v>36.1</v>
      </c>
      <c r="AI77" s="17">
        <f t="shared" si="28"/>
        <v>100</v>
      </c>
      <c r="AJ77" s="37">
        <v>36.1</v>
      </c>
      <c r="AK77" s="17">
        <f t="shared" si="35"/>
        <v>100</v>
      </c>
      <c r="AL77" s="91">
        <v>36.1</v>
      </c>
      <c r="AM77" s="17">
        <f t="shared" si="34"/>
        <v>100</v>
      </c>
      <c r="AN77" s="37"/>
      <c r="AO77" s="17"/>
      <c r="AP77" s="91"/>
      <c r="AQ77" s="17"/>
      <c r="AR77" s="37"/>
      <c r="AS77" s="17" t="e">
        <f t="shared" si="36"/>
        <v>#DIV/0!</v>
      </c>
    </row>
    <row r="78" spans="1:45" s="25" customFormat="1" ht="32.25" customHeight="1">
      <c r="A78" s="65" t="s">
        <v>223</v>
      </c>
      <c r="B78" s="16" t="s">
        <v>74</v>
      </c>
      <c r="C78" s="56" t="s">
        <v>4</v>
      </c>
      <c r="D78" s="10">
        <v>15</v>
      </c>
      <c r="E78" s="10" t="s">
        <v>66</v>
      </c>
      <c r="F78" s="10">
        <v>14.4</v>
      </c>
      <c r="G78" s="26">
        <v>96.4</v>
      </c>
      <c r="H78" s="33">
        <v>17.6</v>
      </c>
      <c r="I78" s="15">
        <f t="shared" si="26"/>
        <v>117.33333333333333</v>
      </c>
      <c r="J78" s="36">
        <v>17.6</v>
      </c>
      <c r="K78" s="17">
        <f t="shared" si="37"/>
        <v>122.22222222222223</v>
      </c>
      <c r="L78" s="37">
        <v>17.6</v>
      </c>
      <c r="M78" s="52">
        <f t="shared" si="19"/>
        <v>100</v>
      </c>
      <c r="N78" s="74">
        <v>17.8</v>
      </c>
      <c r="O78" s="51">
        <f t="shared" si="20"/>
        <v>101.13636363636363</v>
      </c>
      <c r="P78" s="37">
        <v>17.8</v>
      </c>
      <c r="Q78" s="52">
        <f t="shared" si="38"/>
        <v>101.13636363636363</v>
      </c>
      <c r="R78" s="74">
        <v>17.8</v>
      </c>
      <c r="S78" s="17">
        <f t="shared" si="21"/>
        <v>100</v>
      </c>
      <c r="T78" s="37">
        <v>17.8</v>
      </c>
      <c r="U78" s="17">
        <f t="shared" si="22"/>
        <v>100</v>
      </c>
      <c r="V78" s="74">
        <v>17.8</v>
      </c>
      <c r="W78" s="17">
        <f t="shared" si="31"/>
        <v>100</v>
      </c>
      <c r="X78" s="37">
        <v>17.8</v>
      </c>
      <c r="Y78" s="17">
        <f t="shared" si="32"/>
        <v>100</v>
      </c>
      <c r="Z78" s="91">
        <v>17.8</v>
      </c>
      <c r="AA78" s="17">
        <f t="shared" si="33"/>
        <v>100</v>
      </c>
      <c r="AB78" s="37">
        <v>17.8</v>
      </c>
      <c r="AC78" s="17">
        <f t="shared" si="29"/>
        <v>100</v>
      </c>
      <c r="AD78" s="87">
        <v>17.8</v>
      </c>
      <c r="AE78" s="17">
        <f t="shared" si="30"/>
        <v>100</v>
      </c>
      <c r="AF78" s="37">
        <v>17.8</v>
      </c>
      <c r="AG78" s="17">
        <f t="shared" si="27"/>
        <v>100</v>
      </c>
      <c r="AH78" s="95">
        <v>17.8</v>
      </c>
      <c r="AI78" s="17">
        <f t="shared" si="28"/>
        <v>100</v>
      </c>
      <c r="AJ78" s="37">
        <v>17.8</v>
      </c>
      <c r="AK78" s="17">
        <f t="shared" si="35"/>
        <v>100</v>
      </c>
      <c r="AL78" s="91">
        <v>17.8</v>
      </c>
      <c r="AM78" s="17">
        <f t="shared" si="34"/>
        <v>100</v>
      </c>
      <c r="AN78" s="37"/>
      <c r="AO78" s="17"/>
      <c r="AP78" s="91"/>
      <c r="AQ78" s="17"/>
      <c r="AR78" s="37"/>
      <c r="AS78" s="17" t="e">
        <f t="shared" si="36"/>
        <v>#DIV/0!</v>
      </c>
    </row>
    <row r="79" spans="1:45" s="25" customFormat="1" ht="19.5" customHeight="1">
      <c r="A79" s="65" t="s">
        <v>224</v>
      </c>
      <c r="B79" s="16" t="s">
        <v>75</v>
      </c>
      <c r="C79" s="56" t="s">
        <v>4</v>
      </c>
      <c r="D79" s="10">
        <v>14.3</v>
      </c>
      <c r="E79" s="10" t="s">
        <v>66</v>
      </c>
      <c r="F79" s="10">
        <v>13.7</v>
      </c>
      <c r="G79" s="26">
        <v>96.4</v>
      </c>
      <c r="H79" s="33">
        <v>15.7</v>
      </c>
      <c r="I79" s="15">
        <f t="shared" si="26"/>
        <v>109.79020979020977</v>
      </c>
      <c r="J79" s="36">
        <v>15.7</v>
      </c>
      <c r="K79" s="17">
        <f t="shared" si="37"/>
        <v>114.59854014598541</v>
      </c>
      <c r="L79" s="37">
        <v>15.7</v>
      </c>
      <c r="M79" s="52">
        <f t="shared" si="19"/>
        <v>100</v>
      </c>
      <c r="N79" s="74">
        <v>15.7</v>
      </c>
      <c r="O79" s="51">
        <f t="shared" si="20"/>
        <v>100</v>
      </c>
      <c r="P79" s="37">
        <v>15.7</v>
      </c>
      <c r="Q79" s="52">
        <f t="shared" si="38"/>
        <v>100</v>
      </c>
      <c r="R79" s="74">
        <v>15.7</v>
      </c>
      <c r="S79" s="17">
        <f t="shared" si="21"/>
        <v>100</v>
      </c>
      <c r="T79" s="37">
        <v>15.7</v>
      </c>
      <c r="U79" s="17">
        <f t="shared" si="22"/>
        <v>100</v>
      </c>
      <c r="V79" s="74"/>
      <c r="W79" s="17">
        <f t="shared" si="31"/>
        <v>0</v>
      </c>
      <c r="X79" s="37"/>
      <c r="Y79" s="17"/>
      <c r="Z79" s="91"/>
      <c r="AA79" s="17"/>
      <c r="AB79" s="37"/>
      <c r="AC79" s="17"/>
      <c r="AD79" s="87"/>
      <c r="AE79" s="17"/>
      <c r="AF79" s="37">
        <v>0.2</v>
      </c>
      <c r="AG79" s="17" t="s">
        <v>66</v>
      </c>
      <c r="AH79" s="95">
        <v>0.2</v>
      </c>
      <c r="AI79" s="17"/>
      <c r="AJ79" s="37">
        <v>0.2</v>
      </c>
      <c r="AK79" s="17">
        <f t="shared" si="35"/>
        <v>100</v>
      </c>
      <c r="AL79" s="91">
        <v>0.2</v>
      </c>
      <c r="AM79" s="17"/>
      <c r="AN79" s="37"/>
      <c r="AO79" s="17"/>
      <c r="AP79" s="91"/>
      <c r="AQ79" s="17"/>
      <c r="AR79" s="37"/>
      <c r="AS79" s="17" t="e">
        <f t="shared" si="36"/>
        <v>#DIV/0!</v>
      </c>
    </row>
    <row r="80" spans="1:45" s="25" customFormat="1" ht="33" customHeight="1">
      <c r="A80" s="65" t="s">
        <v>225</v>
      </c>
      <c r="B80" s="16" t="s">
        <v>79</v>
      </c>
      <c r="C80" s="56" t="s">
        <v>4</v>
      </c>
      <c r="D80" s="10">
        <v>2.6</v>
      </c>
      <c r="E80" s="10" t="s">
        <v>66</v>
      </c>
      <c r="F80" s="10">
        <v>2.6</v>
      </c>
      <c r="G80" s="26">
        <v>100</v>
      </c>
      <c r="H80" s="33">
        <v>2.6</v>
      </c>
      <c r="I80" s="15">
        <f t="shared" si="26"/>
        <v>100</v>
      </c>
      <c r="J80" s="36">
        <v>2.6</v>
      </c>
      <c r="K80" s="17">
        <f t="shared" si="37"/>
        <v>100</v>
      </c>
      <c r="L80" s="37">
        <v>2.6</v>
      </c>
      <c r="M80" s="52">
        <f t="shared" si="19"/>
        <v>100</v>
      </c>
      <c r="N80" s="74">
        <v>2.6</v>
      </c>
      <c r="O80" s="51">
        <f t="shared" si="20"/>
        <v>100</v>
      </c>
      <c r="P80" s="37">
        <v>2.6</v>
      </c>
      <c r="Q80" s="52">
        <f t="shared" si="38"/>
        <v>100</v>
      </c>
      <c r="R80" s="74">
        <v>2.6</v>
      </c>
      <c r="S80" s="17">
        <f t="shared" si="21"/>
        <v>100</v>
      </c>
      <c r="T80" s="37">
        <v>2.6</v>
      </c>
      <c r="U80" s="17">
        <f t="shared" si="22"/>
        <v>100</v>
      </c>
      <c r="V80" s="74"/>
      <c r="W80" s="17">
        <f t="shared" si="31"/>
        <v>0</v>
      </c>
      <c r="X80" s="37"/>
      <c r="Y80" s="17"/>
      <c r="Z80" s="91"/>
      <c r="AA80" s="17"/>
      <c r="AB80" s="37"/>
      <c r="AC80" s="17"/>
      <c r="AD80" s="87"/>
      <c r="AE80" s="17"/>
      <c r="AF80" s="37"/>
      <c r="AG80" s="17"/>
      <c r="AH80" s="95"/>
      <c r="AI80" s="17"/>
      <c r="AJ80" s="37"/>
      <c r="AK80" s="17"/>
      <c r="AL80" s="91"/>
      <c r="AM80" s="17"/>
      <c r="AN80" s="37"/>
      <c r="AO80" s="17"/>
      <c r="AP80" s="91"/>
      <c r="AQ80" s="17"/>
      <c r="AR80" s="37"/>
      <c r="AS80" s="17"/>
    </row>
    <row r="81" spans="1:45" s="25" customFormat="1" ht="33" customHeight="1">
      <c r="A81" s="65" t="s">
        <v>226</v>
      </c>
      <c r="B81" s="16" t="s">
        <v>76</v>
      </c>
      <c r="C81" s="56" t="s">
        <v>4</v>
      </c>
      <c r="D81" s="10">
        <v>14.9</v>
      </c>
      <c r="E81" s="10" t="s">
        <v>66</v>
      </c>
      <c r="F81" s="10">
        <v>15.1</v>
      </c>
      <c r="G81" s="26">
        <v>101.3</v>
      </c>
      <c r="H81" s="33">
        <v>13.8</v>
      </c>
      <c r="I81" s="15">
        <f t="shared" si="26"/>
        <v>92.61744966442953</v>
      </c>
      <c r="J81" s="36">
        <v>13.8</v>
      </c>
      <c r="K81" s="17">
        <f t="shared" si="37"/>
        <v>91.39072847682121</v>
      </c>
      <c r="L81" s="37">
        <v>13</v>
      </c>
      <c r="M81" s="52">
        <f t="shared" si="19"/>
        <v>94.20289855072464</v>
      </c>
      <c r="N81" s="74">
        <v>13.8</v>
      </c>
      <c r="O81" s="51">
        <f t="shared" si="20"/>
        <v>100</v>
      </c>
      <c r="P81" s="37">
        <v>13.8</v>
      </c>
      <c r="Q81" s="52">
        <f t="shared" si="38"/>
        <v>106.15384615384616</v>
      </c>
      <c r="R81" s="74">
        <v>13.8</v>
      </c>
      <c r="S81" s="17">
        <f t="shared" si="21"/>
        <v>100</v>
      </c>
      <c r="T81" s="37">
        <v>13.8</v>
      </c>
      <c r="U81" s="17">
        <f t="shared" si="22"/>
        <v>100</v>
      </c>
      <c r="V81" s="74">
        <v>13.8</v>
      </c>
      <c r="W81" s="17">
        <f t="shared" si="31"/>
        <v>100</v>
      </c>
      <c r="X81" s="37">
        <v>13.8</v>
      </c>
      <c r="Y81" s="17">
        <f t="shared" si="32"/>
        <v>100</v>
      </c>
      <c r="Z81" s="91">
        <v>13.8</v>
      </c>
      <c r="AA81" s="17">
        <f t="shared" si="33"/>
        <v>100</v>
      </c>
      <c r="AB81" s="37">
        <v>13.8</v>
      </c>
      <c r="AC81" s="17">
        <f aca="true" t="shared" si="39" ref="AC81:AC88">AB81/X81*100</f>
        <v>100</v>
      </c>
      <c r="AD81" s="87">
        <v>13.8</v>
      </c>
      <c r="AE81" s="17">
        <f>AD81/Z81*100</f>
        <v>100</v>
      </c>
      <c r="AF81" s="37">
        <v>13.8</v>
      </c>
      <c r="AG81" s="17">
        <f>AF81/AB81*100</f>
        <v>100</v>
      </c>
      <c r="AH81" s="95">
        <v>13.8</v>
      </c>
      <c r="AI81" s="17">
        <f>AH81/AD81*100</f>
        <v>100</v>
      </c>
      <c r="AJ81" s="37">
        <v>13.8</v>
      </c>
      <c r="AK81" s="17">
        <f t="shared" si="35"/>
        <v>100</v>
      </c>
      <c r="AL81" s="91">
        <v>13.8</v>
      </c>
      <c r="AM81" s="17">
        <f>AL81/AH81*100</f>
        <v>100</v>
      </c>
      <c r="AN81" s="37"/>
      <c r="AO81" s="17"/>
      <c r="AP81" s="91"/>
      <c r="AQ81" s="17"/>
      <c r="AR81" s="37"/>
      <c r="AS81" s="17" t="e">
        <f>AR81/AN81*100</f>
        <v>#DIV/0!</v>
      </c>
    </row>
    <row r="82" spans="1:45" s="11" customFormat="1" ht="17.25" customHeight="1">
      <c r="A82" s="66" t="s">
        <v>115</v>
      </c>
      <c r="B82" s="45" t="s">
        <v>31</v>
      </c>
      <c r="C82" s="45"/>
      <c r="D82" s="10"/>
      <c r="E82" s="10"/>
      <c r="F82" s="10"/>
      <c r="G82" s="26"/>
      <c r="H82" s="33"/>
      <c r="I82" s="15"/>
      <c r="J82" s="36"/>
      <c r="K82" s="17"/>
      <c r="L82" s="32"/>
      <c r="M82" s="52"/>
      <c r="N82" s="73"/>
      <c r="O82" s="51"/>
      <c r="P82" s="32"/>
      <c r="Q82" s="52"/>
      <c r="R82" s="74"/>
      <c r="S82" s="17"/>
      <c r="T82" s="32"/>
      <c r="U82" s="17"/>
      <c r="V82" s="74"/>
      <c r="W82" s="17"/>
      <c r="X82" s="32"/>
      <c r="Y82" s="17"/>
      <c r="Z82" s="91"/>
      <c r="AA82" s="17"/>
      <c r="AB82" s="32"/>
      <c r="AC82" s="17"/>
      <c r="AD82" s="86"/>
      <c r="AE82" s="17"/>
      <c r="AF82" s="32"/>
      <c r="AG82" s="17"/>
      <c r="AH82" s="95"/>
      <c r="AI82" s="17"/>
      <c r="AJ82" s="32"/>
      <c r="AK82" s="17"/>
      <c r="AL82" s="91"/>
      <c r="AM82" s="17"/>
      <c r="AN82" s="32"/>
      <c r="AO82" s="17"/>
      <c r="AP82" s="91"/>
      <c r="AQ82" s="17"/>
      <c r="AR82" s="32"/>
      <c r="AS82" s="17"/>
    </row>
    <row r="83" spans="1:45" s="11" customFormat="1" ht="48" customHeight="1">
      <c r="A83" s="65" t="s">
        <v>116</v>
      </c>
      <c r="B83" s="19" t="s">
        <v>161</v>
      </c>
      <c r="C83" s="56" t="s">
        <v>32</v>
      </c>
      <c r="D83" s="10">
        <v>36804</v>
      </c>
      <c r="E83" s="15" t="e">
        <f>D83/#REF!*100</f>
        <v>#REF!</v>
      </c>
      <c r="F83" s="10">
        <v>39483</v>
      </c>
      <c r="G83" s="17" t="e">
        <f>F83/#REF!*100</f>
        <v>#REF!</v>
      </c>
      <c r="H83" s="33">
        <v>44597</v>
      </c>
      <c r="I83" s="15">
        <f t="shared" si="26"/>
        <v>121.17432887729595</v>
      </c>
      <c r="J83" s="36">
        <v>44273.6</v>
      </c>
      <c r="K83" s="17">
        <f aca="true" t="shared" si="40" ref="K83:K90">J83/F83*100</f>
        <v>112.13332320239088</v>
      </c>
      <c r="L83" s="39">
        <v>48221.9</v>
      </c>
      <c r="M83" s="52">
        <f t="shared" si="19"/>
        <v>108.12812521021593</v>
      </c>
      <c r="N83" s="74">
        <v>47671.3</v>
      </c>
      <c r="O83" s="51">
        <f t="shared" si="20"/>
        <v>107.67432510570633</v>
      </c>
      <c r="P83" s="37">
        <v>47246.9</v>
      </c>
      <c r="Q83" s="52">
        <f aca="true" t="shared" si="41" ref="Q83:Q90">P83/L83*100</f>
        <v>97.97809708866718</v>
      </c>
      <c r="R83" s="74">
        <v>49464</v>
      </c>
      <c r="S83" s="17">
        <f t="shared" si="21"/>
        <v>103.76054355555648</v>
      </c>
      <c r="T83" s="37">
        <v>49136.7</v>
      </c>
      <c r="U83" s="17">
        <f t="shared" si="22"/>
        <v>103.99983914288555</v>
      </c>
      <c r="V83" s="74">
        <v>52209</v>
      </c>
      <c r="W83" s="17">
        <f aca="true" t="shared" si="42" ref="W83:W90">V83/R83*100</f>
        <v>105.5494905385735</v>
      </c>
      <c r="X83" s="37">
        <v>54103.7</v>
      </c>
      <c r="Y83" s="17">
        <f aca="true" t="shared" si="43" ref="Y83:Y88">X83/T83*100</f>
        <v>110.10853394713116</v>
      </c>
      <c r="Z83" s="91">
        <v>56956.1</v>
      </c>
      <c r="AA83" s="17">
        <f aca="true" t="shared" si="44" ref="AA83:AA88">Z83/V83*100</f>
        <v>109.09249363136624</v>
      </c>
      <c r="AB83" s="37">
        <v>66811.5</v>
      </c>
      <c r="AC83" s="17">
        <f t="shared" si="39"/>
        <v>123.48785757720822</v>
      </c>
      <c r="AD83" s="87">
        <v>64134</v>
      </c>
      <c r="AE83" s="17">
        <f aca="true" t="shared" si="45" ref="AE83:AE88">AD83/Z83*100</f>
        <v>112.60251316364709</v>
      </c>
      <c r="AF83" s="37">
        <v>68835.1</v>
      </c>
      <c r="AG83" s="17">
        <f aca="true" t="shared" si="46" ref="AG83:AG88">AF83/AB83*100</f>
        <v>103.0288198887916</v>
      </c>
      <c r="AH83" s="95">
        <v>67689</v>
      </c>
      <c r="AI83" s="17">
        <f aca="true" t="shared" si="47" ref="AI83:AI88">AH83/AD83*100</f>
        <v>105.54308167274769</v>
      </c>
      <c r="AJ83" s="37">
        <v>70561.1</v>
      </c>
      <c r="AK83" s="17">
        <f t="shared" si="35"/>
        <v>102.5074416976223</v>
      </c>
      <c r="AL83" s="91">
        <v>74002.6</v>
      </c>
      <c r="AM83" s="17">
        <f aca="true" t="shared" si="48" ref="AM83:AM88">AL83/AH83*100</f>
        <v>109.32736485987384</v>
      </c>
      <c r="AN83" s="37">
        <v>49957.2</v>
      </c>
      <c r="AO83" s="17"/>
      <c r="AP83" s="91"/>
      <c r="AQ83" s="17"/>
      <c r="AR83" s="37">
        <v>52710.3</v>
      </c>
      <c r="AS83" s="17">
        <f aca="true" t="shared" si="49" ref="AS83:AS88">AR83/AN83*100</f>
        <v>105.51091734524753</v>
      </c>
    </row>
    <row r="84" spans="1:45" s="11" customFormat="1" ht="19.5" customHeight="1">
      <c r="A84" s="65" t="s">
        <v>117</v>
      </c>
      <c r="B84" s="19" t="s">
        <v>162</v>
      </c>
      <c r="C84" s="56" t="s">
        <v>32</v>
      </c>
      <c r="D84" s="10">
        <v>20475</v>
      </c>
      <c r="E84" s="15" t="e">
        <f>D84/#REF!*100</f>
        <v>#REF!</v>
      </c>
      <c r="F84" s="10">
        <v>21557</v>
      </c>
      <c r="G84" s="17" t="e">
        <f>F84/#REF!*100</f>
        <v>#REF!</v>
      </c>
      <c r="H84" s="33">
        <v>21598</v>
      </c>
      <c r="I84" s="15">
        <f t="shared" si="26"/>
        <v>105.48473748473748</v>
      </c>
      <c r="J84" s="36">
        <v>22990</v>
      </c>
      <c r="K84" s="17">
        <f t="shared" si="40"/>
        <v>106.64749269378856</v>
      </c>
      <c r="L84" s="39">
        <v>26072</v>
      </c>
      <c r="M84" s="52">
        <f t="shared" si="19"/>
        <v>120.7148810075007</v>
      </c>
      <c r="N84" s="75">
        <v>25403</v>
      </c>
      <c r="O84" s="51">
        <f t="shared" si="20"/>
        <v>110.49586776859503</v>
      </c>
      <c r="P84" s="39">
        <v>26248</v>
      </c>
      <c r="Q84" s="52">
        <f t="shared" si="41"/>
        <v>100.6750536974532</v>
      </c>
      <c r="R84" s="74">
        <v>27053</v>
      </c>
      <c r="S84" s="17">
        <f t="shared" si="21"/>
        <v>106.49529583120103</v>
      </c>
      <c r="T84" s="39">
        <v>26461</v>
      </c>
      <c r="U84" s="17">
        <f t="shared" si="22"/>
        <v>100.81149039926851</v>
      </c>
      <c r="V84" s="74">
        <v>27697</v>
      </c>
      <c r="W84" s="17">
        <f t="shared" si="42"/>
        <v>102.38051232765312</v>
      </c>
      <c r="X84" s="39">
        <v>28266</v>
      </c>
      <c r="Y84" s="17">
        <f t="shared" si="43"/>
        <v>106.8213597369714</v>
      </c>
      <c r="Z84" s="91">
        <v>30631</v>
      </c>
      <c r="AA84" s="17">
        <f t="shared" si="44"/>
        <v>110.59320504025708</v>
      </c>
      <c r="AB84" s="39">
        <v>35265</v>
      </c>
      <c r="AC84" s="17">
        <f t="shared" si="39"/>
        <v>124.76119719804713</v>
      </c>
      <c r="AD84" s="89">
        <v>34808</v>
      </c>
      <c r="AE84" s="17">
        <f t="shared" si="45"/>
        <v>113.6365120302961</v>
      </c>
      <c r="AF84" s="39">
        <v>37845</v>
      </c>
      <c r="AG84" s="17">
        <f t="shared" si="46"/>
        <v>107.31603572947681</v>
      </c>
      <c r="AH84" s="95">
        <v>38847</v>
      </c>
      <c r="AI84" s="17">
        <f t="shared" si="47"/>
        <v>111.60365433233738</v>
      </c>
      <c r="AJ84" s="39">
        <v>39485</v>
      </c>
      <c r="AK84" s="17">
        <f t="shared" si="35"/>
        <v>104.33346545118245</v>
      </c>
      <c r="AL84" s="91">
        <v>42998</v>
      </c>
      <c r="AM84" s="17">
        <f t="shared" si="48"/>
        <v>110.68550982057816</v>
      </c>
      <c r="AN84" s="39">
        <v>29319</v>
      </c>
      <c r="AO84" s="17"/>
      <c r="AP84" s="91"/>
      <c r="AQ84" s="17"/>
      <c r="AR84" s="39">
        <v>36406</v>
      </c>
      <c r="AS84" s="17">
        <f t="shared" si="49"/>
        <v>124.17203860977524</v>
      </c>
    </row>
    <row r="85" spans="1:45" s="11" customFormat="1" ht="19.5" customHeight="1">
      <c r="A85" s="65" t="s">
        <v>118</v>
      </c>
      <c r="B85" s="19" t="s">
        <v>33</v>
      </c>
      <c r="C85" s="56" t="s">
        <v>32</v>
      </c>
      <c r="D85" s="10">
        <v>6300</v>
      </c>
      <c r="E85" s="15" t="e">
        <f>D85/#REF!*100</f>
        <v>#REF!</v>
      </c>
      <c r="F85" s="10">
        <v>7184</v>
      </c>
      <c r="G85" s="17" t="e">
        <f>F85/#REF!*100</f>
        <v>#REF!</v>
      </c>
      <c r="H85" s="33">
        <v>7295</v>
      </c>
      <c r="I85" s="15">
        <f t="shared" si="26"/>
        <v>115.7936507936508</v>
      </c>
      <c r="J85" s="36">
        <v>7561</v>
      </c>
      <c r="K85" s="17">
        <f t="shared" si="40"/>
        <v>105.24777282850779</v>
      </c>
      <c r="L85" s="37">
        <v>9230</v>
      </c>
      <c r="M85" s="52">
        <f t="shared" si="19"/>
        <v>126.525017135024</v>
      </c>
      <c r="N85" s="75">
        <v>8692</v>
      </c>
      <c r="O85" s="51">
        <f t="shared" si="20"/>
        <v>114.95833884406825</v>
      </c>
      <c r="P85" s="39">
        <v>8594</v>
      </c>
      <c r="Q85" s="52">
        <f t="shared" si="41"/>
        <v>93.10942578548213</v>
      </c>
      <c r="R85" s="74">
        <v>7681</v>
      </c>
      <c r="S85" s="17">
        <f t="shared" si="21"/>
        <v>88.36861481822366</v>
      </c>
      <c r="T85" s="39">
        <v>10242</v>
      </c>
      <c r="U85" s="17">
        <f t="shared" si="22"/>
        <v>119.17616942052595</v>
      </c>
      <c r="V85" s="74">
        <v>8057</v>
      </c>
      <c r="W85" s="17">
        <f t="shared" si="42"/>
        <v>104.89519593802889</v>
      </c>
      <c r="X85" s="39">
        <v>10443</v>
      </c>
      <c r="Y85" s="17">
        <f t="shared" si="43"/>
        <v>101.96250732278851</v>
      </c>
      <c r="Z85" s="87">
        <v>8500</v>
      </c>
      <c r="AA85" s="17">
        <f t="shared" si="44"/>
        <v>105.49832443837657</v>
      </c>
      <c r="AB85" s="39">
        <v>10752</v>
      </c>
      <c r="AC85" s="17">
        <f t="shared" si="39"/>
        <v>102.95891985061765</v>
      </c>
      <c r="AD85" s="89">
        <v>8808</v>
      </c>
      <c r="AE85" s="17">
        <f t="shared" si="45"/>
        <v>103.62352941176471</v>
      </c>
      <c r="AF85" s="39">
        <v>8878</v>
      </c>
      <c r="AG85" s="17">
        <f t="shared" si="46"/>
        <v>82.57068452380952</v>
      </c>
      <c r="AH85" s="97">
        <v>8876</v>
      </c>
      <c r="AI85" s="17">
        <f t="shared" si="47"/>
        <v>100.77202543142599</v>
      </c>
      <c r="AJ85" s="39">
        <v>8680</v>
      </c>
      <c r="AK85" s="17">
        <f t="shared" si="35"/>
        <v>97.76976796575806</v>
      </c>
      <c r="AL85" s="87">
        <v>8744</v>
      </c>
      <c r="AM85" s="17">
        <f t="shared" si="48"/>
        <v>98.51284362325372</v>
      </c>
      <c r="AN85" s="39">
        <v>8673</v>
      </c>
      <c r="AO85" s="17"/>
      <c r="AP85" s="87"/>
      <c r="AQ85" s="17"/>
      <c r="AR85" s="39">
        <v>10141</v>
      </c>
      <c r="AS85" s="17">
        <f t="shared" si="49"/>
        <v>116.92609247088666</v>
      </c>
    </row>
    <row r="86" spans="1:45" s="11" customFormat="1" ht="31.5" customHeight="1">
      <c r="A86" s="65" t="s">
        <v>119</v>
      </c>
      <c r="B86" s="19" t="s">
        <v>37</v>
      </c>
      <c r="C86" s="56" t="s">
        <v>4</v>
      </c>
      <c r="D86" s="10">
        <v>100</v>
      </c>
      <c r="E86" s="10" t="s">
        <v>66</v>
      </c>
      <c r="F86" s="10">
        <v>102.3</v>
      </c>
      <c r="G86" s="17" t="e">
        <f>F86/#REF!*100</f>
        <v>#REF!</v>
      </c>
      <c r="H86" s="33">
        <v>101.5</v>
      </c>
      <c r="I86" s="15">
        <f t="shared" si="26"/>
        <v>101.49999999999999</v>
      </c>
      <c r="J86" s="36">
        <v>103.6</v>
      </c>
      <c r="K86" s="17">
        <f t="shared" si="40"/>
        <v>101.27077223851417</v>
      </c>
      <c r="L86" s="37">
        <v>108.5</v>
      </c>
      <c r="M86" s="52">
        <f t="shared" si="19"/>
        <v>106.89655172413792</v>
      </c>
      <c r="N86" s="74">
        <v>104.8</v>
      </c>
      <c r="O86" s="51">
        <f t="shared" si="20"/>
        <v>101.15830115830116</v>
      </c>
      <c r="P86" s="37">
        <v>93</v>
      </c>
      <c r="Q86" s="52">
        <f t="shared" si="41"/>
        <v>85.71428571428571</v>
      </c>
      <c r="R86" s="74">
        <v>95.7</v>
      </c>
      <c r="S86" s="17">
        <f t="shared" si="21"/>
        <v>91.31679389312978</v>
      </c>
      <c r="T86" s="37">
        <v>100.8</v>
      </c>
      <c r="U86" s="17">
        <f t="shared" si="22"/>
        <v>108.38709677419354</v>
      </c>
      <c r="V86" s="74">
        <v>107.7</v>
      </c>
      <c r="W86" s="17">
        <f t="shared" si="42"/>
        <v>112.53918495297806</v>
      </c>
      <c r="X86" s="37">
        <v>106</v>
      </c>
      <c r="Y86" s="17">
        <f t="shared" si="43"/>
        <v>105.15873015873017</v>
      </c>
      <c r="Z86" s="87">
        <v>102</v>
      </c>
      <c r="AA86" s="17">
        <f t="shared" si="44"/>
        <v>94.70752089136491</v>
      </c>
      <c r="AB86" s="37">
        <v>106.9</v>
      </c>
      <c r="AC86" s="17">
        <f t="shared" si="39"/>
        <v>100.84905660377359</v>
      </c>
      <c r="AD86" s="87">
        <v>105.1</v>
      </c>
      <c r="AE86" s="17">
        <f t="shared" si="45"/>
        <v>103.0392156862745</v>
      </c>
      <c r="AF86" s="37">
        <v>102.3</v>
      </c>
      <c r="AG86" s="17">
        <f t="shared" si="46"/>
        <v>95.69691300280635</v>
      </c>
      <c r="AH86" s="94">
        <v>101.4</v>
      </c>
      <c r="AI86" s="17">
        <f t="shared" si="47"/>
        <v>96.47954329210276</v>
      </c>
      <c r="AJ86" s="37">
        <v>101.1</v>
      </c>
      <c r="AK86" s="17">
        <f>AJ86/AF86*100</f>
        <v>98.82697947214076</v>
      </c>
      <c r="AL86" s="87">
        <v>96.8</v>
      </c>
      <c r="AM86" s="17">
        <f t="shared" si="48"/>
        <v>95.46351084812622</v>
      </c>
      <c r="AN86" s="37">
        <v>98.8</v>
      </c>
      <c r="AO86" s="17"/>
      <c r="AP86" s="87"/>
      <c r="AQ86" s="17"/>
      <c r="AR86" s="37">
        <v>100.1</v>
      </c>
      <c r="AS86" s="17">
        <f t="shared" si="49"/>
        <v>101.3157894736842</v>
      </c>
    </row>
    <row r="87" spans="1:45" s="11" customFormat="1" ht="32.25" customHeight="1">
      <c r="A87" s="65" t="s">
        <v>120</v>
      </c>
      <c r="B87" s="19" t="s">
        <v>34</v>
      </c>
      <c r="C87" s="56" t="s">
        <v>32</v>
      </c>
      <c r="D87" s="10">
        <v>11207</v>
      </c>
      <c r="E87" s="15" t="e">
        <f>D87/#REF!*100</f>
        <v>#REF!</v>
      </c>
      <c r="F87" s="10">
        <v>11991</v>
      </c>
      <c r="G87" s="17" t="e">
        <f>F87/#REF!*100</f>
        <v>#REF!</v>
      </c>
      <c r="H87" s="33">
        <v>12344</v>
      </c>
      <c r="I87" s="15">
        <f t="shared" si="26"/>
        <v>110.14544481127867</v>
      </c>
      <c r="J87" s="36">
        <v>12355</v>
      </c>
      <c r="K87" s="17">
        <f t="shared" si="40"/>
        <v>103.03561004086399</v>
      </c>
      <c r="L87" s="39">
        <v>13402</v>
      </c>
      <c r="M87" s="52">
        <f t="shared" si="19"/>
        <v>108.57096565132858</v>
      </c>
      <c r="N87" s="75">
        <v>13441</v>
      </c>
      <c r="O87" s="51">
        <f t="shared" si="20"/>
        <v>108.789963577499</v>
      </c>
      <c r="P87" s="37">
        <v>14913.1</v>
      </c>
      <c r="Q87" s="52">
        <f t="shared" si="41"/>
        <v>111.27518280853603</v>
      </c>
      <c r="R87" s="74">
        <v>14968.5</v>
      </c>
      <c r="S87" s="17">
        <f t="shared" si="21"/>
        <v>111.36448180938918</v>
      </c>
      <c r="T87" s="37">
        <v>15388</v>
      </c>
      <c r="U87" s="17">
        <f t="shared" si="22"/>
        <v>103.18444857206079</v>
      </c>
      <c r="V87" s="74">
        <v>15446</v>
      </c>
      <c r="W87" s="17">
        <f t="shared" si="42"/>
        <v>103.19003240137623</v>
      </c>
      <c r="X87" s="37">
        <v>15430</v>
      </c>
      <c r="Y87" s="17">
        <f t="shared" si="43"/>
        <v>100.2729399532103</v>
      </c>
      <c r="Z87" s="91">
        <v>16131</v>
      </c>
      <c r="AA87" s="17">
        <f t="shared" si="44"/>
        <v>104.43480512754111</v>
      </c>
      <c r="AB87" s="37">
        <v>16548</v>
      </c>
      <c r="AC87" s="17">
        <f t="shared" si="39"/>
        <v>107.2456254050551</v>
      </c>
      <c r="AD87" s="87">
        <v>16653.8</v>
      </c>
      <c r="AE87" s="17">
        <f t="shared" si="45"/>
        <v>103.24096460231851</v>
      </c>
      <c r="AF87" s="37">
        <v>17589</v>
      </c>
      <c r="AG87" s="17">
        <f t="shared" si="46"/>
        <v>106.29079042784626</v>
      </c>
      <c r="AH87" s="95">
        <v>17637</v>
      </c>
      <c r="AI87" s="17">
        <f t="shared" si="47"/>
        <v>105.90375770094514</v>
      </c>
      <c r="AJ87" s="37">
        <v>18648.55</v>
      </c>
      <c r="AK87" s="17">
        <f>AJ87/AF87*100</f>
        <v>106.02393541417932</v>
      </c>
      <c r="AL87" s="87">
        <v>19673.79</v>
      </c>
      <c r="AM87" s="17">
        <f t="shared" si="48"/>
        <v>111.54839258377277</v>
      </c>
      <c r="AN87" s="37">
        <v>21692</v>
      </c>
      <c r="AO87" s="17"/>
      <c r="AP87" s="87"/>
      <c r="AQ87" s="17"/>
      <c r="AR87" s="37">
        <v>29084.5</v>
      </c>
      <c r="AS87" s="17">
        <f t="shared" si="49"/>
        <v>134.07938410473906</v>
      </c>
    </row>
    <row r="88" spans="1:45" s="11" customFormat="1" ht="33.75" customHeight="1">
      <c r="A88" s="65" t="s">
        <v>121</v>
      </c>
      <c r="B88" s="19" t="s">
        <v>35</v>
      </c>
      <c r="C88" s="56" t="s">
        <v>4</v>
      </c>
      <c r="D88" s="10">
        <v>150</v>
      </c>
      <c r="E88" s="10" t="s">
        <v>66</v>
      </c>
      <c r="F88" s="10">
        <v>145</v>
      </c>
      <c r="G88" s="17" t="e">
        <f>F88/#REF!*100</f>
        <v>#REF!</v>
      </c>
      <c r="H88" s="33">
        <v>154</v>
      </c>
      <c r="I88" s="15">
        <f t="shared" si="26"/>
        <v>102.66666666666666</v>
      </c>
      <c r="J88" s="36">
        <v>150</v>
      </c>
      <c r="K88" s="17">
        <f t="shared" si="40"/>
        <v>103.44827586206897</v>
      </c>
      <c r="L88" s="39">
        <v>157</v>
      </c>
      <c r="M88" s="52">
        <f t="shared" si="19"/>
        <v>101.94805194805194</v>
      </c>
      <c r="N88" s="75">
        <v>149</v>
      </c>
      <c r="O88" s="51">
        <f t="shared" si="20"/>
        <v>99.33333333333333</v>
      </c>
      <c r="P88" s="39">
        <v>148</v>
      </c>
      <c r="Q88" s="52">
        <f t="shared" si="41"/>
        <v>94.26751592356688</v>
      </c>
      <c r="R88" s="74">
        <v>131</v>
      </c>
      <c r="S88" s="17">
        <f t="shared" si="21"/>
        <v>87.91946308724832</v>
      </c>
      <c r="T88" s="39">
        <v>140</v>
      </c>
      <c r="U88" s="17">
        <f t="shared" si="22"/>
        <v>94.5945945945946</v>
      </c>
      <c r="V88" s="74">
        <v>135</v>
      </c>
      <c r="W88" s="17">
        <f t="shared" si="42"/>
        <v>103.05343511450383</v>
      </c>
      <c r="X88" s="39">
        <v>147</v>
      </c>
      <c r="Y88" s="17">
        <f t="shared" si="43"/>
        <v>105</v>
      </c>
      <c r="Z88" s="91">
        <v>145</v>
      </c>
      <c r="AA88" s="17">
        <f t="shared" si="44"/>
        <v>107.40740740740742</v>
      </c>
      <c r="AB88" s="39">
        <v>151</v>
      </c>
      <c r="AC88" s="17">
        <f t="shared" si="39"/>
        <v>102.72108843537416</v>
      </c>
      <c r="AD88" s="89">
        <v>149</v>
      </c>
      <c r="AE88" s="17">
        <f t="shared" si="45"/>
        <v>102.75862068965517</v>
      </c>
      <c r="AF88" s="39">
        <v>149</v>
      </c>
      <c r="AG88" s="17">
        <f t="shared" si="46"/>
        <v>98.67549668874173</v>
      </c>
      <c r="AH88" s="95">
        <v>149</v>
      </c>
      <c r="AI88" s="17">
        <f t="shared" si="47"/>
        <v>100</v>
      </c>
      <c r="AJ88" s="39">
        <v>149</v>
      </c>
      <c r="AK88" s="17">
        <f>AJ88/AF88*100</f>
        <v>100</v>
      </c>
      <c r="AL88" s="91">
        <v>150</v>
      </c>
      <c r="AM88" s="17">
        <f t="shared" si="48"/>
        <v>100.67114093959732</v>
      </c>
      <c r="AN88" s="39">
        <v>147</v>
      </c>
      <c r="AO88" s="17"/>
      <c r="AP88" s="91"/>
      <c r="AQ88" s="17"/>
      <c r="AR88" s="39">
        <v>165</v>
      </c>
      <c r="AS88" s="17">
        <f t="shared" si="49"/>
        <v>112.24489795918366</v>
      </c>
    </row>
    <row r="89" spans="1:45" s="11" customFormat="1" ht="20.25" customHeight="1">
      <c r="A89" s="65" t="s">
        <v>189</v>
      </c>
      <c r="B89" s="19" t="s">
        <v>163</v>
      </c>
      <c r="C89" s="56" t="s">
        <v>36</v>
      </c>
      <c r="D89" s="10">
        <v>28.9</v>
      </c>
      <c r="E89" s="15" t="e">
        <f>D89/#REF!*100</f>
        <v>#REF!</v>
      </c>
      <c r="F89" s="10">
        <v>65.46</v>
      </c>
      <c r="G89" s="17" t="e">
        <f>F89/#REF!*100</f>
        <v>#REF!</v>
      </c>
      <c r="H89" s="33">
        <v>34.6</v>
      </c>
      <c r="I89" s="15">
        <f t="shared" si="26"/>
        <v>119.72318339100347</v>
      </c>
      <c r="J89" s="32">
        <v>70.248</v>
      </c>
      <c r="K89" s="17">
        <f t="shared" si="40"/>
        <v>107.31439046746105</v>
      </c>
      <c r="L89" s="37">
        <f>L31/L6</f>
        <v>45.352760736196316</v>
      </c>
      <c r="M89" s="52">
        <f t="shared" si="19"/>
        <v>131.07734316819744</v>
      </c>
      <c r="N89" s="73">
        <v>76.14</v>
      </c>
      <c r="O89" s="51">
        <f t="shared" si="20"/>
        <v>108.38742740006833</v>
      </c>
      <c r="P89" s="37">
        <f>P31/P6</f>
        <v>40.1875</v>
      </c>
      <c r="Q89" s="52">
        <f t="shared" si="41"/>
        <v>88.61092323300643</v>
      </c>
      <c r="R89" s="74">
        <v>66.93</v>
      </c>
      <c r="S89" s="17">
        <f t="shared" si="21"/>
        <v>87.90386130811663</v>
      </c>
      <c r="T89" s="37">
        <v>46.96</v>
      </c>
      <c r="U89" s="17">
        <f t="shared" si="22"/>
        <v>116.85225505443235</v>
      </c>
      <c r="V89" s="74">
        <v>74.7</v>
      </c>
      <c r="W89" s="17">
        <f t="shared" si="42"/>
        <v>111.6091438816674</v>
      </c>
      <c r="X89" s="37" t="s">
        <v>171</v>
      </c>
      <c r="Y89" s="17" t="s">
        <v>66</v>
      </c>
      <c r="Z89" s="86" t="s">
        <v>171</v>
      </c>
      <c r="AA89" s="17" t="s">
        <v>66</v>
      </c>
      <c r="AB89" s="83" t="s">
        <v>171</v>
      </c>
      <c r="AC89" s="17" t="s">
        <v>66</v>
      </c>
      <c r="AD89" s="86" t="s">
        <v>171</v>
      </c>
      <c r="AE89" s="17" t="s">
        <v>66</v>
      </c>
      <c r="AF89" s="32" t="s">
        <v>171</v>
      </c>
      <c r="AG89" s="17" t="s">
        <v>66</v>
      </c>
      <c r="AH89" s="86" t="s">
        <v>171</v>
      </c>
      <c r="AI89" s="17" t="s">
        <v>66</v>
      </c>
      <c r="AJ89" s="32" t="s">
        <v>171</v>
      </c>
      <c r="AK89" s="17" t="s">
        <v>66</v>
      </c>
      <c r="AL89" s="86" t="s">
        <v>171</v>
      </c>
      <c r="AM89" s="17" t="s">
        <v>66</v>
      </c>
      <c r="AN89" s="38">
        <f>AN31/AN6</f>
        <v>28.149825783972123</v>
      </c>
      <c r="AO89" s="17" t="s">
        <v>66</v>
      </c>
      <c r="AP89" s="88" t="e">
        <f>AP31/AP6</f>
        <v>#DIV/0!</v>
      </c>
      <c r="AQ89" s="17" t="s">
        <v>66</v>
      </c>
      <c r="AR89" s="38">
        <f>AR31/AR6</f>
        <v>30.421985815602838</v>
      </c>
      <c r="AS89" s="17" t="s">
        <v>66</v>
      </c>
    </row>
    <row r="90" spans="1:45" s="11" customFormat="1" ht="19.5" customHeight="1">
      <c r="A90" s="65" t="s">
        <v>190</v>
      </c>
      <c r="B90" s="19" t="s">
        <v>58</v>
      </c>
      <c r="C90" s="56" t="s">
        <v>36</v>
      </c>
      <c r="D90" s="10">
        <v>5.9</v>
      </c>
      <c r="E90" s="15" t="e">
        <f>D90/#REF!*100</f>
        <v>#REF!</v>
      </c>
      <c r="F90" s="10">
        <v>13.677</v>
      </c>
      <c r="G90" s="17" t="e">
        <f>F90/#REF!*100</f>
        <v>#REF!</v>
      </c>
      <c r="H90" s="33">
        <v>6</v>
      </c>
      <c r="I90" s="15">
        <f t="shared" si="26"/>
        <v>101.69491525423729</v>
      </c>
      <c r="J90" s="36">
        <v>13.426</v>
      </c>
      <c r="K90" s="17">
        <f t="shared" si="40"/>
        <v>98.16480222270965</v>
      </c>
      <c r="L90" s="37">
        <f>L33/L6</f>
        <v>6.512269938650307</v>
      </c>
      <c r="M90" s="52">
        <f t="shared" si="19"/>
        <v>108.53783231083844</v>
      </c>
      <c r="N90" s="76">
        <v>16.068</v>
      </c>
      <c r="O90" s="51">
        <f t="shared" si="20"/>
        <v>119.67823625800686</v>
      </c>
      <c r="P90" s="37">
        <f>P33/P6</f>
        <v>6.534375</v>
      </c>
      <c r="Q90" s="52">
        <f t="shared" si="41"/>
        <v>100.33943711728685</v>
      </c>
      <c r="R90" s="74">
        <v>11.92</v>
      </c>
      <c r="S90" s="17">
        <f t="shared" si="21"/>
        <v>74.18471496141399</v>
      </c>
      <c r="T90" s="37">
        <v>6.9</v>
      </c>
      <c r="U90" s="17">
        <f t="shared" si="22"/>
        <v>105.59540889526544</v>
      </c>
      <c r="V90" s="74">
        <v>15.06</v>
      </c>
      <c r="W90" s="17">
        <f t="shared" si="42"/>
        <v>126.34228187919463</v>
      </c>
      <c r="X90" s="37" t="s">
        <v>171</v>
      </c>
      <c r="Y90" s="17" t="s">
        <v>66</v>
      </c>
      <c r="Z90" s="91" t="s">
        <v>171</v>
      </c>
      <c r="AA90" s="17" t="s">
        <v>66</v>
      </c>
      <c r="AB90" s="84" t="s">
        <v>171</v>
      </c>
      <c r="AC90" s="17" t="s">
        <v>66</v>
      </c>
      <c r="AD90" s="91" t="s">
        <v>171</v>
      </c>
      <c r="AE90" s="17" t="s">
        <v>66</v>
      </c>
      <c r="AF90" s="36" t="s">
        <v>171</v>
      </c>
      <c r="AG90" s="17" t="s">
        <v>66</v>
      </c>
      <c r="AH90" s="91" t="s">
        <v>171</v>
      </c>
      <c r="AI90" s="17" t="s">
        <v>66</v>
      </c>
      <c r="AJ90" s="36" t="s">
        <v>171</v>
      </c>
      <c r="AK90" s="17" t="s">
        <v>66</v>
      </c>
      <c r="AL90" s="91" t="s">
        <v>171</v>
      </c>
      <c r="AM90" s="17" t="s">
        <v>66</v>
      </c>
      <c r="AN90" s="38">
        <f>AN33/AN6</f>
        <v>1.7034456058846303</v>
      </c>
      <c r="AO90" s="17" t="s">
        <v>66</v>
      </c>
      <c r="AP90" s="88" t="e">
        <f>AP33/AP6</f>
        <v>#DIV/0!</v>
      </c>
      <c r="AQ90" s="17" t="s">
        <v>66</v>
      </c>
      <c r="AR90" s="38">
        <f>AR33/AR6</f>
        <v>1.7706855791962175</v>
      </c>
      <c r="AS90" s="17" t="s">
        <v>66</v>
      </c>
    </row>
    <row r="91" spans="2:26" ht="17.25" customHeight="1">
      <c r="B91" s="4"/>
      <c r="C91" s="58"/>
      <c r="D91" s="5"/>
      <c r="E91" s="5"/>
      <c r="H91" s="29"/>
      <c r="I91" s="5"/>
      <c r="R91" s="30"/>
      <c r="V91" s="30"/>
      <c r="Z91" s="54"/>
    </row>
    <row r="92" spans="2:26" ht="12.75">
      <c r="B92" s="4"/>
      <c r="C92" s="58"/>
      <c r="D92" s="5"/>
      <c r="E92" s="5"/>
      <c r="H92" s="29"/>
      <c r="I92" s="5"/>
      <c r="R92" s="30"/>
      <c r="V92" s="30"/>
      <c r="Z92" s="54"/>
    </row>
    <row r="93" spans="2:26" ht="15">
      <c r="B93" s="67"/>
      <c r="C93" s="6"/>
      <c r="D93" s="6"/>
      <c r="E93" s="6"/>
      <c r="F93" s="6"/>
      <c r="G93" s="6"/>
      <c r="H93" s="6"/>
      <c r="I93" s="6"/>
      <c r="J93" s="6"/>
      <c r="R93" s="30"/>
      <c r="V93" s="30"/>
      <c r="Z93" s="54"/>
    </row>
    <row r="94" spans="2:26" ht="18">
      <c r="B94" s="68"/>
      <c r="C94" s="6"/>
      <c r="D94" s="6"/>
      <c r="E94" s="6"/>
      <c r="F94" s="6"/>
      <c r="G94" s="6"/>
      <c r="H94" s="6"/>
      <c r="I94" s="6"/>
      <c r="J94" s="6"/>
      <c r="R94" s="30"/>
      <c r="V94" s="30"/>
      <c r="Z94" s="54"/>
    </row>
    <row r="95" spans="2:26" ht="18">
      <c r="B95" s="68"/>
      <c r="C95" s="6"/>
      <c r="D95" s="6"/>
      <c r="E95" s="6"/>
      <c r="F95" s="6"/>
      <c r="G95" s="6"/>
      <c r="H95" s="6"/>
      <c r="I95" s="6"/>
      <c r="J95" s="6"/>
      <c r="R95" s="30"/>
      <c r="V95" s="30"/>
      <c r="Z95" s="54"/>
    </row>
    <row r="96" spans="2:26" ht="12.75">
      <c r="B96" s="3"/>
      <c r="R96" s="30"/>
      <c r="V96" s="30"/>
      <c r="Z96" s="54"/>
    </row>
    <row r="97" spans="2:26" ht="15.75">
      <c r="B97" s="2"/>
      <c r="R97" s="30"/>
      <c r="V97" s="30"/>
      <c r="Z97" s="54"/>
    </row>
    <row r="98" spans="2:26" ht="15.75">
      <c r="B98" s="2"/>
      <c r="R98" s="30"/>
      <c r="V98" s="30"/>
      <c r="Z98" s="54"/>
    </row>
    <row r="99" ht="12.75">
      <c r="C99" s="60"/>
    </row>
    <row r="100" spans="2:3" ht="12.75">
      <c r="B100" s="3"/>
      <c r="C100" s="60"/>
    </row>
    <row r="101" ht="12.75">
      <c r="C101" s="60"/>
    </row>
    <row r="102" ht="12.75">
      <c r="C102" s="60"/>
    </row>
    <row r="103" ht="12.75">
      <c r="C103" s="60"/>
    </row>
    <row r="104" ht="12.75">
      <c r="C104" s="60"/>
    </row>
    <row r="105" ht="12.75">
      <c r="C105" s="60"/>
    </row>
    <row r="106" ht="12.75">
      <c r="C106" s="60"/>
    </row>
    <row r="107" ht="12.75">
      <c r="C107" s="60"/>
    </row>
    <row r="108" ht="12.75">
      <c r="C108" s="60"/>
    </row>
    <row r="109" ht="12.75">
      <c r="C109" s="60"/>
    </row>
    <row r="110" ht="12.75">
      <c r="C110" s="60"/>
    </row>
    <row r="111" ht="12.75">
      <c r="C111" s="60"/>
    </row>
    <row r="112" ht="12.75">
      <c r="C112" s="60"/>
    </row>
    <row r="113" ht="12.75">
      <c r="C113" s="60"/>
    </row>
    <row r="114" ht="12.75">
      <c r="C114" s="60"/>
    </row>
    <row r="115" ht="12.75">
      <c r="C115" s="60"/>
    </row>
    <row r="116" ht="12.75">
      <c r="C116" s="60"/>
    </row>
    <row r="117" ht="12.75">
      <c r="C117" s="60"/>
    </row>
    <row r="118" ht="12.75">
      <c r="C118" s="60"/>
    </row>
    <row r="119" ht="12.75">
      <c r="C119" s="60"/>
    </row>
    <row r="120" ht="12.75">
      <c r="C120" s="60"/>
    </row>
    <row r="121" ht="12.75">
      <c r="C121" s="60"/>
    </row>
    <row r="122" ht="12.75">
      <c r="C122" s="60"/>
    </row>
    <row r="123" ht="12.75">
      <c r="C123" s="60"/>
    </row>
    <row r="124" ht="12.75">
      <c r="C124" s="60"/>
    </row>
    <row r="125" ht="12.75">
      <c r="C125" s="60"/>
    </row>
    <row r="126" ht="12.75">
      <c r="C126" s="60"/>
    </row>
    <row r="127" ht="12.75">
      <c r="C127" s="60"/>
    </row>
    <row r="128" ht="12.75">
      <c r="C128" s="60"/>
    </row>
    <row r="129" ht="12.75">
      <c r="C129" s="60"/>
    </row>
    <row r="130" ht="12.75">
      <c r="C130" s="60"/>
    </row>
    <row r="131" ht="12.75">
      <c r="C131" s="60"/>
    </row>
    <row r="132" ht="12.75">
      <c r="C132" s="60"/>
    </row>
    <row r="133" ht="12.75">
      <c r="C133" s="60"/>
    </row>
    <row r="134" ht="12.75">
      <c r="C134" s="60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3"/>
  <rowBreaks count="2" manualBreakCount="2">
    <brk id="50" max="45" man="1"/>
    <brk id="72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2023-04-04T03:38:53Z</cp:lastPrinted>
  <dcterms:created xsi:type="dcterms:W3CDTF">2007-04-10T02:31:52Z</dcterms:created>
  <dcterms:modified xsi:type="dcterms:W3CDTF">2024-04-27T05:25:24Z</dcterms:modified>
  <cp:category/>
  <cp:version/>
  <cp:contentType/>
  <cp:contentStatus/>
</cp:coreProperties>
</file>